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ad_me" sheetId="1" r:id="rId4"/>
    <sheet state="visible" name="Generic_test" sheetId="2" r:id="rId5"/>
    <sheet state="visible" name="Multipoint_only" sheetId="3" r:id="rId6"/>
    <sheet state="visible" name="revisions" sheetId="4" r:id="rId7"/>
    <sheet state="visible" name="Criteria" sheetId="5" r:id="rId8"/>
  </sheets>
  <definedNames/>
  <calcPr/>
</workbook>
</file>

<file path=xl/sharedStrings.xml><?xml version="1.0" encoding="utf-8"?>
<sst xmlns="http://schemas.openxmlformats.org/spreadsheetml/2006/main" count="172" uniqueCount="6">
  <si>
    <t>See Read_me for requirements of test devices and how to fill the form.</t>
  </si>
  <si>
    <t>Phone name</t>
  </si>
  <si>
    <t>OS name</t>
  </si>
  <si>
    <t>Success (Y/N)</t>
  </si>
  <si>
    <t>Switching time (sec)</t>
  </si>
  <si>
    <t>X</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</si>
</sst>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yyyy&quot;-&quot;mm&quot;-&quot;dd"/>
    <numFmt numFmtId="165" formatCode="M/d/yyyy"/>
  </numFmts>
  <fonts count="15">
    <font>
      <sz val="10.0"/>
      <color rgb="FF000000"/>
      <name val="Arial"/>
      <scheme val="minor"/>
    </font>
    <font>
      <color theme="1"/>
      <name val="Arial"/>
    </font>
    <font>
      <color theme="1"/>
      <name val="Arial"/>
      <scheme val="minor"/>
    </font>
    <font>
      <u/>
      <color rgb="FF0000FF"/>
      <name val="Arial"/>
    </font>
    <font>
      <b/>
      <color theme="1"/>
      <name val="Arial"/>
      <scheme val="minor"/>
    </font>
    <font>
      <color rgb="FFD9D9D9"/>
      <name val="Arial"/>
    </font>
    <font>
      <sz val="10.0"/>
      <color rgb="FF000000"/>
      <name val="&quot;Google Sans&quot;"/>
    </font>
    <font>
      <color theme="1"/>
      <name val="Google Sans"/>
    </font>
    <font>
      <sz val="10.0"/>
      <color rgb="FFFFFFFF"/>
      <name val="Arial"/>
      <scheme val="minor"/>
    </font>
    <font>
      <i/>
      <color rgb="FF0000FF"/>
      <name val="Arial"/>
      <scheme val="minor"/>
    </font>
    <font>
      <u/>
      <color rgb="FF0000FF"/>
    </font>
    <font>
      <sz val="10.0"/>
      <color theme="1"/>
      <name val="Arial"/>
      <scheme val="minor"/>
    </font>
    <font>
      <b/>
      <sz val="10.0"/>
      <color theme="1"/>
      <name val="Arial"/>
      <scheme val="minor"/>
    </font>
    <font>
      <color rgb="FF980000"/>
      <name val="Arial"/>
      <scheme val="minor"/>
    </font>
    <font>
      <i/>
      <color rgb="FF000000"/>
      <name val="Arial"/>
      <scheme val="minor"/>
    </font>
  </fonts>
  <fills count="6">
    <fill>
      <patternFill patternType="none"/>
    </fill>
    <fill>
      <patternFill patternType="lightGray"/>
    </fill>
    <fill>
      <patternFill patternType="solid">
        <fgColor rgb="FFF3F3F3"/>
        <bgColor rgb="FFF3F3F3"/>
      </patternFill>
    </fill>
    <fill>
      <patternFill patternType="solid">
        <fgColor rgb="FFD9D9D9"/>
        <bgColor rgb="FFD9D9D9"/>
      </patternFill>
    </fill>
    <fill>
      <patternFill patternType="solid">
        <fgColor rgb="FF666666"/>
        <bgColor rgb="FF666666"/>
      </patternFill>
    </fill>
    <fill>
      <patternFill patternType="solid">
        <fgColor rgb="FFB7B7B7"/>
        <bgColor rgb="FFB7B7B7"/>
      </patternFill>
    </fill>
  </fills>
  <borders count="1">
    <border/>
  </borders>
  <cellStyleXfs count="1">
    <xf borderId="0" fillId="0" fontId="0" numFmtId="0" applyAlignment="1" applyFont="1"/>
  </cellStyleXfs>
  <cellXfs count="47">
    <xf borderId="0" fillId="0" fontId="0" numFmtId="0" xfId="0" applyAlignment="1" applyFont="1">
      <alignment readingOrder="0" shrinkToFit="0" vertical="bottom" wrapText="0"/>
    </xf>
    <xf borderId="0" fillId="2" fontId="1" numFmtId="0" xfId="0" applyAlignment="1" applyFill="1" applyFont="1">
      <alignment vertical="bottom"/>
    </xf>
    <xf borderId="0" fillId="0" fontId="1" numFmtId="0" xfId="0" applyAlignment="1" applyFont="1">
      <alignment vertical="bottom"/>
    </xf>
    <xf borderId="0" fillId="0" fontId="1" numFmtId="0" xfId="0" applyAlignment="1" applyFont="1">
      <alignment readingOrder="0"/>
    </xf>
    <xf borderId="0" fillId="0" fontId="2" numFmtId="0" xfId="0" applyAlignment="1" applyFont="1">
      <alignment vertical="top"/>
    </xf>
    <xf borderId="0" fillId="2" fontId="1" numFmtId="0" xfId="0" applyAlignment="1" applyFont="1">
      <alignment vertical="bottom"/>
    </xf>
    <xf borderId="0" fillId="0" fontId="3" numFmtId="0" xfId="0" applyAlignment="1" applyFont="1">
      <alignment vertical="bottom"/>
    </xf>
    <xf borderId="0" fillId="0" fontId="2" numFmtId="0" xfId="0" applyFont="1"/>
    <xf borderId="0" fillId="3" fontId="4" numFmtId="0" xfId="0" applyAlignment="1" applyFill="1" applyFont="1">
      <alignment readingOrder="0" vertical="center"/>
    </xf>
    <xf borderId="0" fillId="0" fontId="1" numFmtId="0" xfId="0" applyAlignment="1" applyFont="1">
      <alignment vertical="center"/>
    </xf>
    <xf borderId="0" fillId="0" fontId="2" numFmtId="0" xfId="0" applyAlignment="1" applyFont="1">
      <alignment horizontal="center" readingOrder="0"/>
    </xf>
    <xf borderId="0" fillId="0" fontId="5" numFmtId="0" xfId="0" applyAlignment="1" applyFont="1">
      <alignment horizontal="center" vertical="bottom"/>
    </xf>
    <xf borderId="0" fillId="0" fontId="2" numFmtId="0" xfId="0" applyAlignment="1" applyFont="1">
      <alignment readingOrder="0"/>
    </xf>
    <xf borderId="0" fillId="3" fontId="2" numFmtId="0" xfId="0" applyAlignment="1" applyFont="1">
      <alignment readingOrder="0"/>
    </xf>
    <xf borderId="0" fillId="0" fontId="6" numFmtId="0" xfId="0" applyAlignment="1" applyFont="1">
      <alignment readingOrder="0" shrinkToFit="0" wrapText="1"/>
    </xf>
    <xf borderId="0" fillId="0" fontId="1" numFmtId="0" xfId="0" applyAlignment="1" applyFont="1">
      <alignment horizontal="center" vertical="center"/>
    </xf>
    <xf borderId="0" fillId="0" fontId="1" numFmtId="0" xfId="0" applyAlignment="1" applyFont="1">
      <alignment horizontal="center" vertical="center"/>
    </xf>
    <xf borderId="0" fillId="3" fontId="1" numFmtId="0" xfId="0" applyAlignment="1" applyFont="1">
      <alignment readingOrder="0" vertical="bottom"/>
    </xf>
    <xf borderId="0" fillId="0" fontId="7" numFmtId="0" xfId="0" applyAlignment="1" applyFont="1">
      <alignment readingOrder="0" shrinkToFit="0" vertical="top" wrapText="1"/>
    </xf>
    <xf borderId="0" fillId="0" fontId="1" numFmtId="0" xfId="0" applyAlignment="1" applyFont="1">
      <alignment horizontal="right" readingOrder="0" vertical="bottom"/>
    </xf>
    <xf borderId="0" fillId="0" fontId="7" numFmtId="0" xfId="0" applyAlignment="1" applyFont="1">
      <alignment readingOrder="0" shrinkToFit="0" vertical="bottom" wrapText="1"/>
    </xf>
    <xf borderId="0" fillId="0" fontId="2" numFmtId="0" xfId="0" applyAlignment="1" applyFont="1">
      <alignment readingOrder="0" shrinkToFit="0" wrapText="1"/>
    </xf>
    <xf borderId="0" fillId="0" fontId="2" numFmtId="0" xfId="0" applyAlignment="1" applyFont="1">
      <alignment readingOrder="0" shrinkToFit="0" wrapText="1"/>
    </xf>
    <xf borderId="0" fillId="3" fontId="2" numFmtId="0" xfId="0" applyAlignment="1" applyFont="1">
      <alignment readingOrder="0" vertical="bottom"/>
    </xf>
    <xf borderId="0" fillId="0" fontId="2" numFmtId="0" xfId="0" applyAlignment="1" applyFont="1">
      <alignment readingOrder="0" shrinkToFit="0" vertical="center" wrapText="1"/>
    </xf>
    <xf borderId="0" fillId="0" fontId="2" numFmtId="0" xfId="0" applyAlignment="1" applyFont="1">
      <alignment readingOrder="0" shrinkToFit="0" wrapText="1"/>
    </xf>
    <xf borderId="0" fillId="3" fontId="1" numFmtId="0" xfId="0" applyAlignment="1" applyFont="1">
      <alignment vertical="bottom"/>
    </xf>
    <xf borderId="0" fillId="2" fontId="2" numFmtId="164" xfId="0" applyFont="1" applyNumberFormat="1"/>
    <xf borderId="0" fillId="2" fontId="2" numFmtId="49" xfId="0" applyFont="1" applyNumberFormat="1"/>
    <xf borderId="0" fillId="2" fontId="2" numFmtId="0" xfId="0" applyFont="1"/>
    <xf borderId="0" fillId="0" fontId="2" numFmtId="164" xfId="0" applyFont="1" applyNumberFormat="1"/>
    <xf borderId="0" fillId="0" fontId="2" numFmtId="49" xfId="0" applyFont="1" applyNumberFormat="1"/>
    <xf borderId="0" fillId="0" fontId="2" numFmtId="0" xfId="0" applyFont="1"/>
    <xf borderId="0" fillId="4" fontId="8" numFmtId="0" xfId="0" applyAlignment="1" applyFill="1" applyFont="1">
      <alignment readingOrder="0"/>
    </xf>
    <xf borderId="0" fillId="0" fontId="2" numFmtId="0" xfId="0" applyAlignment="1" applyFont="1">
      <alignment readingOrder="0"/>
    </xf>
    <xf borderId="0" fillId="0" fontId="9" numFmtId="0" xfId="0" applyAlignment="1" applyFont="1">
      <alignment readingOrder="0"/>
    </xf>
    <xf borderId="0" fillId="2" fontId="2" numFmtId="0" xfId="0" applyAlignment="1" applyFont="1">
      <alignment readingOrder="0"/>
    </xf>
    <xf borderId="0" fillId="0" fontId="2" numFmtId="165" xfId="0" applyAlignment="1" applyFont="1" applyNumberFormat="1">
      <alignment horizontal="left" readingOrder="0"/>
    </xf>
    <xf borderId="0" fillId="0" fontId="4" numFmtId="0" xfId="0" applyAlignment="1" applyFont="1">
      <alignment readingOrder="0"/>
    </xf>
    <xf borderId="0" fillId="0" fontId="10" numFmtId="0" xfId="0" applyAlignment="1" applyFont="1">
      <alignment readingOrder="0"/>
    </xf>
    <xf borderId="0" fillId="0" fontId="11" numFmtId="0" xfId="0" applyAlignment="1" applyFont="1">
      <alignment readingOrder="0"/>
    </xf>
    <xf borderId="0" fillId="0" fontId="12" numFmtId="0" xfId="0" applyAlignment="1" applyFont="1">
      <alignment readingOrder="0"/>
    </xf>
    <xf borderId="0" fillId="0" fontId="11" numFmtId="0" xfId="0" applyAlignment="1" applyFont="1">
      <alignment readingOrder="0" shrinkToFit="0" vertical="top" wrapText="1"/>
    </xf>
    <xf borderId="0" fillId="0" fontId="13" numFmtId="0" xfId="0" applyAlignment="1" applyFont="1">
      <alignment readingOrder="0"/>
    </xf>
    <xf borderId="0" fillId="0" fontId="14" numFmtId="0" xfId="0" applyAlignment="1" applyFont="1">
      <alignment readingOrder="0"/>
    </xf>
    <xf borderId="0" fillId="5" fontId="8" numFmtId="0" xfId="0" applyAlignment="1" applyFill="1" applyFont="1">
      <alignment readingOrder="0"/>
    </xf>
    <xf borderId="0" fillId="5" fontId="8" numFmtId="0" xfId="0" applyAlignment="1" applyFont="1">
      <alignment readingOrder="0"/>
    </xf>
  </cellXfs>
  <cellStyles count="1">
    <cellStyle xfId="0" name="Normal" builtinId="0"/>
  </cellStyles>
  <dxfs count="2">
    <dxf>
      <font/>
      <fill>
        <patternFill patternType="solid">
          <fgColor rgb="FFF3F3F3"/>
          <bgColor rgb="FFF3F3F3"/>
        </patternFill>
      </fill>
      <border/>
    </dxf>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15</xdr:row>
      <xdr:rowOff>0</xdr:rowOff>
    </xdr:from>
    <xdr:ext cx="304800" cy="2000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9</xdr:row>
      <xdr:rowOff>19050</xdr:rowOff>
    </xdr:from>
    <xdr:ext cx="4781550" cy="4591050"/>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groups.google.com/g/fp-sass-partner-test"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hyperlink" Target="https://drive.google.com/file/d/1RRTy8rj_85b2eMpo3MH-j__r8SzxAHEt/view?usp=share_link&amp;resourcekey=0-RBDU9UCg2LBH5-UOcUtF_w" TargetMode="External"/><Relationship Id="rId2"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23.63"/>
    <col customWidth="1" min="2" max="2" width="57.38"/>
  </cols>
  <sheetData>
    <row r="1">
      <c r="A1" s="1" t="str">
        <f>IFERROR(__xludf.DUMMYFUNCTION("IMPORTRANGE(""https://docs.google.com/spreadsheets/d/1KnkyZmCdX41XyxeryOkLy_mJ4k5wlzrQGEWzgT8AdIo"",""Read_me!A:A"")"),"About this file")</f>
        <v>About this file</v>
      </c>
    </row>
    <row r="2">
      <c r="A2" s="2" t="str">
        <f>IFERROR(__xludf.DUMMYFUNCTION("""COMPUTED_VALUE"""),"This file is a branch of a main template file and syncs content from it.
Please refresh the page after you open this file every time to keep it up-to-date.
Last update: 2/14")</f>
        <v>This file is a branch of a main template file and syncs content from it.
Please refresh the page after you open this file every time to keep it up-to-date.
Last update: 2/14</v>
      </c>
    </row>
    <row r="3">
      <c r="A3" s="2"/>
    </row>
    <row r="4">
      <c r="A4" s="1" t="str">
        <f>IFERROR(__xludf.DUMMYFUNCTION("""COMPUTED_VALUE"""),"Test devices")</f>
        <v>Test devices</v>
      </c>
    </row>
    <row r="5">
      <c r="A5" s="2" t="str">
        <f>IFERROR(__xludf.DUMMYFUNCTION("""COMPUTED_VALUE"""),"Please prepare 5 Android phones, must include:
at least one Android T(13) and one Android S(12),
at least one Samsung and one Pixel.
For example, 1 OnePlus (Android 10) + 3 Samsung (Android 10, 12, 12) + 1 Pixel (Android 13) are ok.")</f>
        <v>Please prepare 5 Android phones, must include:
at least one Android T(13) and one Android S(12),
at least one Samsung and one Pixel.
For example, 1 OnePlus (Android 10) + 3 Samsung (Android 10, 12, 12) + 1 Pixel (Android 13) are ok.</v>
      </c>
    </row>
    <row r="6">
      <c r="A6" s="2"/>
    </row>
    <row r="7">
      <c r="A7" s="1" t="str">
        <f>IFERROR(__xludf.DUMMYFUNCTION("""COMPUTED_VALUE"""),"Non-SASS device")</f>
        <v>Non-SASS device</v>
      </c>
      <c r="B7" s="3"/>
    </row>
    <row r="8">
      <c r="A8" s="2" t="str">
        <f>IFERROR(__xludf.DUMMYFUNCTION("""COMPUTED_VALUE"""),"Any iPhone, PC, laptop which support Bluetooth can be used,
or an Android phone which disabled SASS. (turn off by Bluetooth device detail)
Test case 2.8 will need a non-SASS device in addition to the 5 test phones.")</f>
        <v>Any iPhone, PC, laptop which support Bluetooth can be used,
or an Android phone which disabled SASS. (turn off by Bluetooth device detail)
Test case 2.8 will need a non-SASS device in addition to the 5 test phones.</v>
      </c>
      <c r="B8" s="4"/>
    </row>
    <row r="9">
      <c r="A9" s="2"/>
      <c r="B9" s="4"/>
    </row>
    <row r="10">
      <c r="A10" s="5" t="str">
        <f>IFERROR(__xludf.DUMMYFUNCTION("""COMPUTED_VALUE"""),"Generic_test and Multipoint_only")</f>
        <v>Generic_test and Multipoint_only</v>
      </c>
      <c r="B10" s="4"/>
    </row>
    <row r="11">
      <c r="A11" s="2" t="str">
        <f>IFERROR(__xludf.DUMMYFUNCTION("""COMPUTED_VALUE"""),"For singlepoint only headset, only Generic_test needs to be run.
For multipoint only headset, both Generic_test and Multipoint_only need to be run.
If the headset supports multipoint and can be toggled, please run Generic_test with multipoint off, and run"&amp;" Generic_test &amp; Multipoint_only with multipoint on.")</f>
        <v>For singlepoint only headset, only Generic_test needs to be run.
For multipoint only headset, both Generic_test and Multipoint_only need to be run.
If the headset supports multipoint and can be toggled, please run Generic_test with multipoint off, and run Generic_test &amp; Multipoint_only with multipoint on.</v>
      </c>
      <c r="B11" s="4"/>
    </row>
    <row r="12">
      <c r="A12" s="2"/>
      <c r="B12" s="4"/>
    </row>
    <row r="13">
      <c r="A13" s="2" t="str">
        <f>IFERROR(__xludf.DUMMYFUNCTION("""COMPUTED_VALUE"""),"Partner test group")</f>
        <v>Partner test group</v>
      </c>
      <c r="B13" s="4"/>
    </row>
    <row r="14">
      <c r="A14" s="6" t="str">
        <f>IFERROR(__xludf.DUMMYFUNCTION("""COMPUTED_VALUE"""),"Please join https://groups.google.com/g/fp-sass-partner-test with your test accounts.
To show debug notifications on test phones, and we can collect the test data to analytics.")</f>
        <v>Please join https://groups.google.com/g/fp-sass-partner-test with your test accounts.
To show debug notifications on test phones, and we can collect the test data to analytics.</v>
      </c>
      <c r="B14" s="4"/>
    </row>
    <row r="15">
      <c r="A15" s="2"/>
    </row>
    <row r="16">
      <c r="A16" s="2" t="str">
        <f>IFERROR(__xludf.DUMMYFUNCTION("""COMPUTED_VALUE"""),"How to test &amp; fill the form")</f>
        <v>How to test &amp; fill the form</v>
      </c>
      <c r="B16" s="7"/>
    </row>
    <row r="17">
      <c r="A17" s="2" t="str">
        <f>IFERROR(__xludf.DUMMYFUNCTION("""COMPUTED_VALUE"""),"Run all test cases at least twice,
1. Device A=Android S(12) + Device B=Android T(13)
2. Device A=Android T(13) + Device B=Android S(12)
Device B will be the main device under test,
so please fill the ""Phone"" and ""OS"" fields on the top of the templat"&amp;"e with the detail of device B.
For example,
test phones are 1 Samsung (Android 13) and 2 Pixel (Android 12/13) and others,
Run 1. Device A=Samsung S10+ (12), Device B=Pixel 7pro (13)
            column D: Phone=Pixel 7pro, OS=Android 13
Run 2. Device A=P"&amp;"ixel 7pro (13), Device B=Pixel 6(12)
            column E: Phone=Pixel 6, OS=Android 12
And fill in the result to the corresponding column.")</f>
        <v>Run all test cases at least twice,
1. Device A=Android S(12) + Device B=Android T(13)
2. Device A=Android T(13) + Device B=Android S(12)
Device B will be the main device under test,
so please fill the "Phone" and "OS" fields on the top of the template with the detail of device B.
For example,
test phones are 1 Samsung (Android 13) and 2 Pixel (Android 12/13) and others,
Run 1. Device A=Samsung S10+ (12), Device B=Pixel 7pro (13)
            column D: Phone=Pixel 7pro, OS=Android 13
Run 2. Device A=Pixel 7pro (13), Device B=Pixel 6(12)
            column E: Phone=Pixel 6, OS=Android 12
And fill in the result to the corresponding column.</v>
      </c>
    </row>
    <row r="18">
      <c r="A18" s="2"/>
    </row>
    <row r="19">
      <c r="A19" s="2" t="str">
        <f>IFERROR(__xludf.DUMMYFUNCTION("""COMPUTED_VALUE"""),"About seeker apps")</f>
        <v>About seeker apps</v>
      </c>
    </row>
    <row r="20">
      <c r="A20" s="2" t="str">
        <f>IFERROR(__xludf.DUMMYFUNCTION("""COMPUTED_VALUE"""),"There are 4 kinds of audio events that will be used in test cases:
Call: Please use the native phone app.
Voip: Can use FP SASS test app. Or FP Messenger, Line, WhatsApp, Google Duo, Google meet...
Media: Can use FP SASS test app. Or Youtube Music, Apple "&amp;"music, Spotify, Google Podcasts...
Game: Please use FP SASS test app.
About FP SASS test app, please refer ""Criteria"" sheet.")</f>
        <v>There are 4 kinds of audio events that will be used in test cases:
Call: Please use the native phone app.
Voip: Can use FP SASS test app. Or FP Messenger, Line, WhatsApp, Google Duo, Google meet...
Media: Can use FP SASS test app. Or Youtube Music, Apple music, Spotify, Google Podcasts...
Game: Please use FP SASS test app.
About FP SASS test app, please refer "Criteria" sheet.</v>
      </c>
    </row>
    <row r="21">
      <c r="A21" s="2"/>
    </row>
    <row r="22">
      <c r="A22" s="2" t="str">
        <f>IFERROR(__xludf.DUMMYFUNCTION("""COMPUTED_VALUE"""),"Debug notification")</f>
        <v>Debug notification</v>
      </c>
    </row>
    <row r="23">
      <c r="A23" s="2" t="str">
        <f>IFERROR(__xludf.DUMMYFUNCTION("""COMPUTED_VALUE"""),"After joining SassPartnerTest(fp-sass-partner-test), you will see a or more debug notification on seeker when there is a SASS headset nearby.
1. Latest state notification:
[Device Name] (red)
[Current state] (green)
Latest state: XX:XX:XX - XX:XX:XX, Stat"&amp;"e: LASTEST_CONNECTION_STATE, other args....
2. No switch notification: (After an audio event happened, show reason if switch was not triggered)
[Device Name] (red)
[No switch reason] (green)
Trigger time: the audio event triggers timestamp
Latest state: "&amp;"the connection state at the time of the audio event happens, NOT the current latest event.
3. Switch latency notification: (After a SASS switch happened, show latency measured by SASS)
[Device Name] (red)
[Latency XXXXms] (green)
Latest switch: XX:XX:XX "&amp;"- XX:XX:XX, latency XXXXms, switch reason.")</f>
        <v>After joining SassPartnerTest(fp-sass-partner-test), you will see a or more debug notification on seeker when there is a SASS headset nearby.
1. Latest state notification:
[Device Name] (red)
[Current state] (green)
Latest state: XX:XX:XX - XX:XX:XX, State: LASTEST_CONNECTION_STATE, other args....
2. No switch notification: (After an audio event happened, show reason if switch was not triggered)
[Device Name] (red)
[No switch reason] (green)
Trigger time: the audio event triggers timestamp
Latest state: the connection state at the time of the audio event happens, NOT the current latest event.
3. Switch latency notification: (After a SASS switch happened, show latency measured by SASS)
[Device Name] (red)
[Latency XXXXms] (green)
Latest switch: XX:XX:XX - XX:XX:XX, latency XXXXms, switch reason.</v>
      </c>
    </row>
    <row r="24">
      <c r="A24" s="2"/>
    </row>
    <row r="25">
      <c r="A25" s="2" t="str">
        <f>IFERROR(__xludf.DUMMYFUNCTION("""COMPUTED_VALUE"""),"Known seeker issue")</f>
        <v>Known seeker issue</v>
      </c>
    </row>
    <row r="26">
      <c r="A26" s="2" t="str">
        <f>IFERROR(__xludf.DUMMYFUNCTION("""COMPUTED_VALUE"""),"If you meet below problems during test, you can ignore it becasue they are cause by seeker.
1. When playing game on Samsung phones, the connection state will be CONNECTED_A2DP_WITH_AVRCP, instead of CONNECTED_A2DP_ONLY.
2. Some games(e.g. Candy crush) may"&amp;" replay BGM and trigger a new audio event without user input,
    in this case if both two phones open the game, they may switch headset connection back from another in turns. ")</f>
        <v>If you meet below problems during test, you can ignore it becasue they are cause by seeker.
1. When playing game on Samsung phones, the connection state will be CONNECTED_A2DP_WITH_AVRCP, instead of CONNECTED_A2DP_ONLY.
2. Some games(e.g. Candy crush) may replay BGM and trigger a new audio event without user input,
    in this case if both two phones open the game, they may switch headset connection back from another in turns. </v>
      </c>
    </row>
    <row r="27">
      <c r="A27" s="2"/>
    </row>
    <row r="28">
      <c r="A28" s="2"/>
    </row>
    <row r="29">
      <c r="A29" s="2"/>
    </row>
    <row r="30">
      <c r="A30" s="2"/>
    </row>
    <row r="31">
      <c r="A31" s="2"/>
    </row>
    <row r="32">
      <c r="A32" s="2"/>
    </row>
    <row r="33">
      <c r="A33" s="2"/>
    </row>
    <row r="34">
      <c r="A34" s="2"/>
    </row>
    <row r="35">
      <c r="A35" s="2"/>
    </row>
    <row r="36">
      <c r="A36" s="2"/>
    </row>
    <row r="37">
      <c r="A37" s="2"/>
    </row>
    <row r="38">
      <c r="A38" s="2"/>
    </row>
    <row r="39">
      <c r="A39" s="2"/>
    </row>
    <row r="40">
      <c r="A40" s="2"/>
    </row>
    <row r="41">
      <c r="A41" s="2"/>
    </row>
    <row r="42">
      <c r="A42" s="2"/>
    </row>
    <row r="43">
      <c r="A43" s="2"/>
    </row>
    <row r="44">
      <c r="A44" s="2"/>
    </row>
    <row r="45">
      <c r="A45" s="2"/>
    </row>
    <row r="46">
      <c r="A46" s="2"/>
    </row>
    <row r="47">
      <c r="A47" s="2"/>
    </row>
    <row r="48">
      <c r="A48" s="2"/>
    </row>
    <row r="49">
      <c r="A49" s="2"/>
    </row>
    <row r="50">
      <c r="A50" s="2"/>
    </row>
    <row r="51">
      <c r="A51" s="2"/>
    </row>
    <row r="52">
      <c r="A52" s="2"/>
    </row>
    <row r="53">
      <c r="A53" s="2"/>
    </row>
    <row r="54">
      <c r="A54" s="2"/>
    </row>
    <row r="55">
      <c r="A55" s="2"/>
    </row>
    <row r="56">
      <c r="A56" s="2"/>
    </row>
    <row r="57">
      <c r="A57" s="2"/>
    </row>
    <row r="58">
      <c r="A58" s="2"/>
    </row>
    <row r="59">
      <c r="A59" s="2"/>
    </row>
    <row r="60">
      <c r="A60" s="2"/>
    </row>
    <row r="61">
      <c r="A61" s="2"/>
    </row>
    <row r="62">
      <c r="A62" s="2"/>
    </row>
    <row r="63">
      <c r="A63" s="2"/>
    </row>
    <row r="64">
      <c r="A64" s="2"/>
    </row>
    <row r="65">
      <c r="A65" s="2"/>
    </row>
    <row r="66">
      <c r="A66" s="2"/>
    </row>
    <row r="67">
      <c r="A67" s="2"/>
    </row>
    <row r="68">
      <c r="A68" s="2"/>
    </row>
    <row r="69">
      <c r="A69" s="2"/>
    </row>
    <row r="70">
      <c r="A70" s="2"/>
    </row>
    <row r="71">
      <c r="A71" s="2"/>
    </row>
    <row r="72">
      <c r="A72" s="2"/>
    </row>
    <row r="73">
      <c r="A73" s="2"/>
    </row>
    <row r="74">
      <c r="A74" s="2"/>
    </row>
    <row r="75">
      <c r="A75" s="2"/>
    </row>
    <row r="76">
      <c r="A76" s="2"/>
    </row>
    <row r="77">
      <c r="A77" s="2"/>
    </row>
    <row r="78">
      <c r="A78" s="2"/>
    </row>
    <row r="79">
      <c r="A79" s="2"/>
    </row>
    <row r="80">
      <c r="A80" s="2"/>
    </row>
    <row r="81">
      <c r="A81" s="2"/>
    </row>
    <row r="82">
      <c r="A82" s="2"/>
    </row>
    <row r="83">
      <c r="A83" s="2"/>
    </row>
    <row r="84">
      <c r="A84" s="2"/>
    </row>
    <row r="85">
      <c r="A85" s="2"/>
    </row>
    <row r="86">
      <c r="A86" s="2"/>
    </row>
    <row r="87">
      <c r="A87" s="2"/>
    </row>
    <row r="88">
      <c r="A88" s="2"/>
    </row>
    <row r="89">
      <c r="A89" s="2"/>
    </row>
    <row r="90">
      <c r="A90" s="2"/>
    </row>
    <row r="91">
      <c r="A91" s="2"/>
    </row>
    <row r="92">
      <c r="A92" s="2"/>
    </row>
    <row r="93">
      <c r="A93" s="2"/>
    </row>
    <row r="94">
      <c r="A94" s="2"/>
    </row>
    <row r="95">
      <c r="A95" s="2"/>
    </row>
    <row r="96">
      <c r="A96" s="2"/>
    </row>
    <row r="97">
      <c r="A97" s="2"/>
    </row>
    <row r="98">
      <c r="A98" s="2"/>
    </row>
    <row r="99">
      <c r="A99" s="2"/>
    </row>
    <row r="100">
      <c r="A100" s="2"/>
    </row>
    <row r="101">
      <c r="A101" s="2"/>
    </row>
    <row r="102">
      <c r="A102" s="2"/>
    </row>
    <row r="103">
      <c r="A103" s="2"/>
    </row>
    <row r="104">
      <c r="A104" s="2"/>
    </row>
    <row r="105">
      <c r="A105" s="2"/>
    </row>
    <row r="106">
      <c r="A106" s="2"/>
    </row>
    <row r="107">
      <c r="A107" s="2"/>
    </row>
    <row r="108">
      <c r="A108" s="2"/>
    </row>
    <row r="109">
      <c r="A109" s="2"/>
    </row>
    <row r="110">
      <c r="A110" s="2"/>
    </row>
    <row r="111">
      <c r="A111" s="2"/>
    </row>
    <row r="112">
      <c r="A112" s="2"/>
    </row>
    <row r="113">
      <c r="A113" s="2"/>
    </row>
    <row r="114">
      <c r="A114" s="2"/>
    </row>
    <row r="115">
      <c r="A115" s="2"/>
    </row>
    <row r="116">
      <c r="A116" s="2"/>
    </row>
    <row r="117">
      <c r="A117" s="2"/>
    </row>
    <row r="118">
      <c r="A118" s="2"/>
    </row>
    <row r="119">
      <c r="A119" s="2"/>
    </row>
    <row r="120">
      <c r="A120" s="2"/>
    </row>
    <row r="121">
      <c r="A121" s="2"/>
    </row>
    <row r="122">
      <c r="A122" s="2"/>
    </row>
    <row r="123">
      <c r="A123" s="2"/>
    </row>
    <row r="124">
      <c r="A124" s="2"/>
    </row>
    <row r="125">
      <c r="A125" s="2"/>
    </row>
    <row r="126">
      <c r="A126" s="2"/>
    </row>
    <row r="127">
      <c r="A127" s="2"/>
    </row>
    <row r="128">
      <c r="A128" s="2"/>
    </row>
    <row r="129">
      <c r="A129" s="2"/>
    </row>
    <row r="130">
      <c r="A130" s="2"/>
    </row>
    <row r="131">
      <c r="A131" s="2"/>
    </row>
    <row r="132">
      <c r="A132" s="2"/>
    </row>
    <row r="133">
      <c r="A133" s="2"/>
    </row>
    <row r="134">
      <c r="A134" s="2"/>
    </row>
    <row r="135">
      <c r="A135" s="2"/>
    </row>
    <row r="136">
      <c r="A136" s="2"/>
    </row>
    <row r="137">
      <c r="A137" s="2"/>
    </row>
    <row r="138">
      <c r="A138" s="2"/>
    </row>
    <row r="139">
      <c r="A139" s="2"/>
    </row>
    <row r="140">
      <c r="A140" s="2"/>
    </row>
    <row r="141">
      <c r="A141" s="2"/>
    </row>
    <row r="142">
      <c r="A142" s="2"/>
    </row>
    <row r="143">
      <c r="A143" s="2"/>
    </row>
    <row r="144">
      <c r="A144" s="2"/>
    </row>
    <row r="145">
      <c r="A145" s="2"/>
    </row>
    <row r="146">
      <c r="A146" s="2"/>
    </row>
    <row r="147">
      <c r="A147" s="2"/>
    </row>
    <row r="148">
      <c r="A148" s="2"/>
    </row>
    <row r="149">
      <c r="A149" s="2"/>
    </row>
    <row r="150">
      <c r="A150" s="2"/>
    </row>
    <row r="151">
      <c r="A151" s="2"/>
    </row>
    <row r="152">
      <c r="A152" s="2"/>
    </row>
    <row r="153">
      <c r="A153" s="2"/>
    </row>
    <row r="154">
      <c r="A154" s="2"/>
    </row>
    <row r="155">
      <c r="A155" s="2"/>
    </row>
    <row r="156">
      <c r="A156" s="2"/>
    </row>
    <row r="157">
      <c r="A157" s="2"/>
    </row>
    <row r="158">
      <c r="A158" s="2"/>
    </row>
    <row r="159">
      <c r="A159" s="2"/>
    </row>
    <row r="160">
      <c r="A160" s="2"/>
    </row>
    <row r="161">
      <c r="A161" s="2"/>
    </row>
    <row r="162">
      <c r="A162" s="2"/>
    </row>
    <row r="163">
      <c r="A163" s="2"/>
    </row>
    <row r="164">
      <c r="A164" s="2"/>
    </row>
    <row r="165">
      <c r="A165" s="2"/>
    </row>
    <row r="166">
      <c r="A166" s="2"/>
    </row>
    <row r="167">
      <c r="A167" s="2"/>
    </row>
    <row r="168">
      <c r="A168" s="2"/>
    </row>
    <row r="169">
      <c r="A169" s="2"/>
    </row>
    <row r="170">
      <c r="A170" s="2"/>
    </row>
    <row r="171">
      <c r="A171" s="2"/>
    </row>
    <row r="172">
      <c r="A172" s="2"/>
    </row>
    <row r="173">
      <c r="A173" s="2"/>
    </row>
    <row r="174">
      <c r="A174" s="2"/>
    </row>
    <row r="175">
      <c r="A175" s="2"/>
    </row>
    <row r="176">
      <c r="A176" s="2"/>
    </row>
    <row r="177">
      <c r="A177" s="2"/>
    </row>
    <row r="178">
      <c r="A178" s="2"/>
    </row>
    <row r="179">
      <c r="A179" s="2"/>
    </row>
    <row r="180">
      <c r="A180" s="2"/>
    </row>
    <row r="181">
      <c r="A181" s="2"/>
    </row>
    <row r="182">
      <c r="A182" s="2"/>
    </row>
    <row r="183">
      <c r="A183" s="2"/>
    </row>
    <row r="184">
      <c r="A184" s="2"/>
    </row>
    <row r="185">
      <c r="A185" s="2"/>
    </row>
    <row r="186">
      <c r="A186" s="2"/>
    </row>
    <row r="187">
      <c r="A187" s="2"/>
    </row>
    <row r="188">
      <c r="A188" s="2"/>
    </row>
    <row r="189">
      <c r="A189" s="2"/>
    </row>
    <row r="190">
      <c r="A190" s="2"/>
    </row>
    <row r="191">
      <c r="A191" s="2"/>
    </row>
    <row r="192">
      <c r="A192" s="2"/>
    </row>
    <row r="193">
      <c r="A193" s="2"/>
    </row>
    <row r="194">
      <c r="A194" s="2"/>
    </row>
    <row r="195">
      <c r="A195" s="2"/>
    </row>
    <row r="196">
      <c r="A196" s="2"/>
    </row>
    <row r="197">
      <c r="A197" s="2"/>
    </row>
    <row r="198">
      <c r="A198" s="2"/>
    </row>
    <row r="199">
      <c r="A199" s="2"/>
    </row>
    <row r="200">
      <c r="A200" s="2"/>
    </row>
    <row r="201">
      <c r="A201" s="2"/>
    </row>
    <row r="202">
      <c r="A202" s="2"/>
    </row>
    <row r="203">
      <c r="A203" s="2"/>
    </row>
    <row r="204">
      <c r="A204" s="2"/>
    </row>
    <row r="205">
      <c r="A205" s="2"/>
    </row>
    <row r="206">
      <c r="A206" s="2"/>
    </row>
    <row r="207">
      <c r="A207" s="2"/>
    </row>
    <row r="208">
      <c r="A208" s="2"/>
    </row>
    <row r="209">
      <c r="A209" s="2"/>
    </row>
    <row r="210">
      <c r="A210" s="2"/>
    </row>
    <row r="211">
      <c r="A211" s="2"/>
    </row>
    <row r="212">
      <c r="A212" s="2"/>
    </row>
    <row r="213">
      <c r="A213" s="2"/>
    </row>
    <row r="214">
      <c r="A214" s="2"/>
    </row>
    <row r="215">
      <c r="A215" s="2"/>
    </row>
    <row r="216">
      <c r="A216" s="2"/>
    </row>
    <row r="217">
      <c r="A217" s="2"/>
    </row>
    <row r="218">
      <c r="A218" s="2"/>
    </row>
    <row r="219">
      <c r="A219" s="2"/>
    </row>
    <row r="220">
      <c r="A220" s="2"/>
    </row>
    <row r="221">
      <c r="A221" s="2"/>
    </row>
    <row r="222">
      <c r="A222" s="2"/>
    </row>
    <row r="223">
      <c r="A223" s="2"/>
    </row>
    <row r="224">
      <c r="A224" s="2"/>
    </row>
    <row r="225">
      <c r="A225" s="2"/>
    </row>
    <row r="226">
      <c r="A226" s="2"/>
    </row>
    <row r="227">
      <c r="A227" s="2"/>
    </row>
    <row r="228">
      <c r="A228" s="2"/>
    </row>
    <row r="229">
      <c r="A229" s="2"/>
    </row>
    <row r="230">
      <c r="A230" s="2"/>
    </row>
    <row r="231">
      <c r="A231" s="2"/>
    </row>
    <row r="232">
      <c r="A232" s="2"/>
    </row>
    <row r="233">
      <c r="A233" s="2"/>
    </row>
    <row r="234">
      <c r="A234" s="2"/>
    </row>
    <row r="235">
      <c r="A235" s="2"/>
    </row>
    <row r="236">
      <c r="A236" s="2"/>
    </row>
    <row r="237">
      <c r="A237" s="2"/>
    </row>
    <row r="238">
      <c r="A238" s="2"/>
    </row>
    <row r="239">
      <c r="A239" s="2"/>
    </row>
    <row r="240">
      <c r="A240" s="2"/>
    </row>
    <row r="241">
      <c r="A241" s="2"/>
    </row>
    <row r="242">
      <c r="A242" s="2"/>
    </row>
    <row r="243">
      <c r="A243" s="2"/>
    </row>
    <row r="244">
      <c r="A244" s="2"/>
    </row>
    <row r="245">
      <c r="A245" s="2"/>
    </row>
    <row r="246">
      <c r="A246" s="2"/>
    </row>
    <row r="247">
      <c r="A247" s="2"/>
    </row>
    <row r="248">
      <c r="A248" s="2"/>
    </row>
    <row r="249">
      <c r="A249" s="2"/>
    </row>
    <row r="250">
      <c r="A250" s="2"/>
    </row>
    <row r="251">
      <c r="A251" s="2"/>
    </row>
    <row r="252">
      <c r="A252" s="2"/>
    </row>
    <row r="253">
      <c r="A253" s="2"/>
    </row>
    <row r="254">
      <c r="A254" s="2"/>
    </row>
    <row r="255">
      <c r="A255" s="2"/>
    </row>
    <row r="256">
      <c r="A256" s="2"/>
    </row>
    <row r="257">
      <c r="A257" s="2"/>
    </row>
    <row r="258">
      <c r="A258" s="2"/>
    </row>
    <row r="259">
      <c r="A259" s="2"/>
    </row>
    <row r="260">
      <c r="A260" s="2"/>
    </row>
    <row r="261">
      <c r="A261" s="2"/>
    </row>
    <row r="262">
      <c r="A262" s="2"/>
    </row>
    <row r="263">
      <c r="A263" s="2"/>
    </row>
    <row r="264">
      <c r="A264" s="2"/>
    </row>
    <row r="265">
      <c r="A265" s="2"/>
    </row>
    <row r="266">
      <c r="A266" s="2"/>
    </row>
    <row r="267">
      <c r="A267" s="2"/>
    </row>
    <row r="268">
      <c r="A268" s="2"/>
    </row>
    <row r="269">
      <c r="A269" s="2"/>
    </row>
    <row r="270">
      <c r="A270" s="2"/>
    </row>
    <row r="271">
      <c r="A271" s="2"/>
    </row>
    <row r="272">
      <c r="A272" s="2"/>
    </row>
    <row r="273">
      <c r="A273" s="2"/>
    </row>
    <row r="274">
      <c r="A274" s="2"/>
    </row>
    <row r="275">
      <c r="A275" s="2"/>
    </row>
    <row r="276">
      <c r="A276" s="2"/>
    </row>
    <row r="277">
      <c r="A277" s="2"/>
    </row>
    <row r="278">
      <c r="A278" s="2"/>
    </row>
    <row r="279">
      <c r="A279" s="2"/>
    </row>
    <row r="280">
      <c r="A280" s="2"/>
    </row>
    <row r="281">
      <c r="A281" s="2"/>
    </row>
    <row r="282">
      <c r="A282" s="2"/>
    </row>
    <row r="283">
      <c r="A283" s="2"/>
    </row>
    <row r="284">
      <c r="A284" s="2"/>
    </row>
    <row r="285">
      <c r="A285" s="2"/>
    </row>
    <row r="286">
      <c r="A286" s="2"/>
    </row>
    <row r="287">
      <c r="A287" s="2"/>
    </row>
    <row r="288">
      <c r="A288" s="2"/>
    </row>
    <row r="289">
      <c r="A289" s="2"/>
    </row>
    <row r="290">
      <c r="A290" s="2"/>
    </row>
    <row r="291">
      <c r="A291" s="2"/>
    </row>
    <row r="292">
      <c r="A292" s="2"/>
    </row>
    <row r="293">
      <c r="A293" s="2"/>
    </row>
    <row r="294">
      <c r="A294" s="2"/>
    </row>
    <row r="295">
      <c r="A295" s="2"/>
    </row>
    <row r="296">
      <c r="A296" s="2"/>
    </row>
    <row r="297">
      <c r="A297" s="2"/>
    </row>
    <row r="298">
      <c r="A298" s="2"/>
    </row>
    <row r="299">
      <c r="A299" s="2"/>
    </row>
    <row r="300">
      <c r="A300" s="2"/>
    </row>
    <row r="301">
      <c r="A301" s="2"/>
    </row>
    <row r="302">
      <c r="A302" s="2"/>
    </row>
    <row r="303">
      <c r="A303" s="2"/>
    </row>
    <row r="304">
      <c r="A304" s="2"/>
    </row>
    <row r="305">
      <c r="A305" s="2"/>
    </row>
    <row r="306">
      <c r="A306" s="2"/>
    </row>
    <row r="307">
      <c r="A307" s="2"/>
    </row>
    <row r="308">
      <c r="A308" s="2"/>
    </row>
    <row r="309">
      <c r="A309" s="2"/>
    </row>
    <row r="310">
      <c r="A310" s="2"/>
    </row>
    <row r="311">
      <c r="A311" s="2"/>
    </row>
    <row r="312">
      <c r="A312" s="2"/>
    </row>
    <row r="313">
      <c r="A313" s="2"/>
    </row>
    <row r="314">
      <c r="A314" s="2"/>
    </row>
    <row r="315">
      <c r="A315" s="2"/>
    </row>
    <row r="316">
      <c r="A316" s="2"/>
    </row>
    <row r="317">
      <c r="A317" s="2"/>
    </row>
    <row r="318">
      <c r="A318" s="2"/>
    </row>
    <row r="319">
      <c r="A319" s="2"/>
    </row>
    <row r="320">
      <c r="A320" s="2"/>
    </row>
    <row r="321">
      <c r="A321" s="2"/>
    </row>
    <row r="322">
      <c r="A322" s="2"/>
    </row>
    <row r="323">
      <c r="A323" s="2"/>
    </row>
    <row r="324">
      <c r="A324" s="2"/>
    </row>
    <row r="325">
      <c r="A325" s="2"/>
    </row>
    <row r="326">
      <c r="A326" s="2"/>
    </row>
    <row r="327">
      <c r="A327" s="2"/>
    </row>
    <row r="328">
      <c r="A328" s="2"/>
    </row>
    <row r="329">
      <c r="A329" s="2"/>
    </row>
    <row r="330">
      <c r="A330" s="2"/>
    </row>
    <row r="331">
      <c r="A331" s="2"/>
    </row>
    <row r="332">
      <c r="A332" s="2"/>
    </row>
    <row r="333">
      <c r="A333" s="2"/>
    </row>
    <row r="334">
      <c r="A334" s="2"/>
    </row>
    <row r="335">
      <c r="A335" s="2"/>
    </row>
    <row r="336">
      <c r="A336" s="2"/>
    </row>
    <row r="337">
      <c r="A337" s="2"/>
    </row>
    <row r="338">
      <c r="A338" s="2"/>
    </row>
    <row r="339">
      <c r="A339" s="2"/>
    </row>
    <row r="340">
      <c r="A340" s="2"/>
    </row>
    <row r="341">
      <c r="A341" s="2"/>
    </row>
    <row r="342">
      <c r="A342" s="2"/>
    </row>
    <row r="343">
      <c r="A343" s="2"/>
    </row>
    <row r="344">
      <c r="A344" s="2"/>
    </row>
    <row r="345">
      <c r="A345" s="2"/>
    </row>
    <row r="346">
      <c r="A346" s="2"/>
    </row>
    <row r="347">
      <c r="A347" s="2"/>
    </row>
    <row r="348">
      <c r="A348" s="2"/>
    </row>
    <row r="349">
      <c r="A349" s="2"/>
    </row>
    <row r="350">
      <c r="A350" s="2"/>
    </row>
    <row r="351">
      <c r="A351" s="2"/>
    </row>
    <row r="352">
      <c r="A352" s="2"/>
    </row>
    <row r="353">
      <c r="A353" s="2"/>
    </row>
    <row r="354">
      <c r="A354" s="2"/>
    </row>
    <row r="355">
      <c r="A355" s="2"/>
    </row>
    <row r="356">
      <c r="A356" s="2"/>
    </row>
    <row r="357">
      <c r="A357" s="2"/>
    </row>
    <row r="358">
      <c r="A358" s="2"/>
    </row>
    <row r="359">
      <c r="A359" s="2"/>
    </row>
    <row r="360">
      <c r="A360" s="2"/>
    </row>
    <row r="361">
      <c r="A361" s="2"/>
    </row>
    <row r="362">
      <c r="A362" s="2"/>
    </row>
    <row r="363">
      <c r="A363" s="2"/>
    </row>
    <row r="364">
      <c r="A364" s="2"/>
    </row>
    <row r="365">
      <c r="A365" s="2"/>
    </row>
    <row r="366">
      <c r="A366" s="2"/>
    </row>
    <row r="367">
      <c r="A367" s="2"/>
    </row>
    <row r="368">
      <c r="A368" s="2"/>
    </row>
    <row r="369">
      <c r="A369" s="2"/>
    </row>
    <row r="370">
      <c r="A370" s="2"/>
    </row>
    <row r="371">
      <c r="A371" s="2"/>
    </row>
    <row r="372">
      <c r="A372" s="2"/>
    </row>
    <row r="373">
      <c r="A373" s="2"/>
    </row>
    <row r="374">
      <c r="A374" s="2"/>
    </row>
    <row r="375">
      <c r="A375" s="2"/>
    </row>
    <row r="376">
      <c r="A376" s="2"/>
    </row>
    <row r="377">
      <c r="A377" s="2"/>
    </row>
    <row r="378">
      <c r="A378" s="2"/>
    </row>
    <row r="379">
      <c r="A379" s="2"/>
    </row>
    <row r="380">
      <c r="A380" s="2"/>
    </row>
    <row r="381">
      <c r="A381" s="2"/>
    </row>
    <row r="382">
      <c r="A382" s="2"/>
    </row>
    <row r="383">
      <c r="A383" s="2"/>
    </row>
    <row r="384">
      <c r="A384" s="2"/>
    </row>
    <row r="385">
      <c r="A385" s="2"/>
    </row>
    <row r="386">
      <c r="A386" s="2"/>
    </row>
    <row r="387">
      <c r="A387" s="2"/>
    </row>
    <row r="388">
      <c r="A388" s="2"/>
    </row>
    <row r="389">
      <c r="A389" s="2"/>
    </row>
    <row r="390">
      <c r="A390" s="2"/>
    </row>
    <row r="391">
      <c r="A391" s="2"/>
    </row>
    <row r="392">
      <c r="A392" s="2"/>
    </row>
    <row r="393">
      <c r="A393" s="2"/>
    </row>
    <row r="394">
      <c r="A394" s="2"/>
    </row>
    <row r="395">
      <c r="A395" s="2"/>
    </row>
    <row r="396">
      <c r="A396" s="2"/>
    </row>
    <row r="397">
      <c r="A397" s="2"/>
    </row>
    <row r="398">
      <c r="A398" s="2"/>
    </row>
    <row r="399">
      <c r="A399" s="2"/>
    </row>
    <row r="400">
      <c r="A400" s="2"/>
    </row>
    <row r="401">
      <c r="A401" s="2"/>
    </row>
    <row r="402">
      <c r="A402" s="2"/>
    </row>
    <row r="403">
      <c r="A403" s="2"/>
    </row>
    <row r="404">
      <c r="A404" s="2"/>
    </row>
    <row r="405">
      <c r="A405" s="2"/>
    </row>
    <row r="406">
      <c r="A406" s="2"/>
    </row>
    <row r="407">
      <c r="A407" s="2"/>
    </row>
    <row r="408">
      <c r="A408" s="2"/>
    </row>
    <row r="409">
      <c r="A409" s="2"/>
    </row>
    <row r="410">
      <c r="A410" s="2"/>
    </row>
    <row r="411">
      <c r="A411" s="2"/>
    </row>
    <row r="412">
      <c r="A412" s="2"/>
    </row>
    <row r="413">
      <c r="A413" s="2"/>
    </row>
    <row r="414">
      <c r="A414" s="2"/>
    </row>
    <row r="415">
      <c r="A415" s="2"/>
    </row>
    <row r="416">
      <c r="A416" s="2"/>
    </row>
    <row r="417">
      <c r="A417" s="2"/>
    </row>
    <row r="418">
      <c r="A418" s="2"/>
    </row>
    <row r="419">
      <c r="A419" s="2"/>
    </row>
    <row r="420">
      <c r="A420" s="2"/>
    </row>
    <row r="421">
      <c r="A421" s="2"/>
    </row>
    <row r="422">
      <c r="A422" s="2"/>
    </row>
    <row r="423">
      <c r="A423" s="2"/>
    </row>
    <row r="424">
      <c r="A424" s="2"/>
    </row>
    <row r="425">
      <c r="A425" s="2"/>
    </row>
    <row r="426">
      <c r="A426" s="2"/>
    </row>
    <row r="427">
      <c r="A427" s="2"/>
    </row>
    <row r="428">
      <c r="A428" s="2"/>
    </row>
    <row r="429">
      <c r="A429" s="2"/>
    </row>
    <row r="430">
      <c r="A430" s="2"/>
    </row>
    <row r="431">
      <c r="A431" s="2"/>
    </row>
    <row r="432">
      <c r="A432" s="2"/>
    </row>
    <row r="433">
      <c r="A433" s="2"/>
    </row>
    <row r="434">
      <c r="A434" s="2"/>
    </row>
    <row r="435">
      <c r="A435" s="2"/>
    </row>
    <row r="436">
      <c r="A436" s="2"/>
    </row>
    <row r="437">
      <c r="A437" s="2"/>
    </row>
    <row r="438">
      <c r="A438" s="2"/>
    </row>
    <row r="439">
      <c r="A439" s="2"/>
    </row>
    <row r="440">
      <c r="A440" s="2"/>
    </row>
    <row r="441">
      <c r="A441" s="2"/>
    </row>
    <row r="442">
      <c r="A442" s="2"/>
    </row>
    <row r="443">
      <c r="A443" s="2"/>
    </row>
    <row r="444">
      <c r="A444" s="2"/>
    </row>
    <row r="445">
      <c r="A445" s="2"/>
    </row>
    <row r="446">
      <c r="A446" s="2"/>
    </row>
    <row r="447">
      <c r="A447" s="2"/>
    </row>
    <row r="448">
      <c r="A448" s="2"/>
    </row>
    <row r="449">
      <c r="A449" s="2"/>
    </row>
    <row r="450">
      <c r="A450" s="2"/>
    </row>
    <row r="451">
      <c r="A451" s="2"/>
    </row>
    <row r="452">
      <c r="A452" s="2"/>
    </row>
    <row r="453">
      <c r="A453" s="2"/>
    </row>
    <row r="454">
      <c r="A454" s="2"/>
    </row>
    <row r="455">
      <c r="A455" s="2"/>
    </row>
    <row r="456">
      <c r="A456" s="2"/>
    </row>
    <row r="457">
      <c r="A457" s="2"/>
    </row>
    <row r="458">
      <c r="A458" s="2"/>
    </row>
    <row r="459">
      <c r="A459" s="2"/>
    </row>
    <row r="460">
      <c r="A460" s="2"/>
    </row>
    <row r="461">
      <c r="A461" s="2"/>
    </row>
    <row r="462">
      <c r="A462" s="2"/>
    </row>
    <row r="463">
      <c r="A463" s="2"/>
    </row>
    <row r="464">
      <c r="A464" s="2"/>
    </row>
    <row r="465">
      <c r="A465" s="2"/>
    </row>
    <row r="466">
      <c r="A466" s="2"/>
    </row>
    <row r="467">
      <c r="A467" s="2"/>
    </row>
    <row r="468">
      <c r="A468" s="2"/>
    </row>
    <row r="469">
      <c r="A469" s="2"/>
    </row>
    <row r="470">
      <c r="A470" s="2"/>
    </row>
    <row r="471">
      <c r="A471" s="2"/>
    </row>
    <row r="472">
      <c r="A472" s="2"/>
    </row>
    <row r="473">
      <c r="A473" s="2"/>
    </row>
    <row r="474">
      <c r="A474" s="2"/>
    </row>
    <row r="475">
      <c r="A475" s="2"/>
    </row>
    <row r="476">
      <c r="A476" s="2"/>
    </row>
    <row r="477">
      <c r="A477" s="2"/>
    </row>
    <row r="478">
      <c r="A478" s="2"/>
    </row>
    <row r="479">
      <c r="A479" s="2"/>
    </row>
    <row r="480">
      <c r="A480" s="2"/>
    </row>
    <row r="481">
      <c r="A481" s="2"/>
    </row>
    <row r="482">
      <c r="A482" s="2"/>
    </row>
    <row r="483">
      <c r="A483" s="2"/>
    </row>
    <row r="484">
      <c r="A484" s="2"/>
    </row>
    <row r="485">
      <c r="A485" s="2"/>
    </row>
    <row r="486">
      <c r="A486" s="2"/>
    </row>
    <row r="487">
      <c r="A487" s="2"/>
    </row>
    <row r="488">
      <c r="A488" s="2"/>
    </row>
    <row r="489">
      <c r="A489" s="2"/>
    </row>
    <row r="490">
      <c r="A490" s="2"/>
    </row>
    <row r="491">
      <c r="A491" s="2"/>
    </row>
    <row r="492">
      <c r="A492" s="2"/>
    </row>
    <row r="493">
      <c r="A493" s="2"/>
    </row>
    <row r="494">
      <c r="A494" s="2"/>
    </row>
    <row r="495">
      <c r="A495" s="2"/>
    </row>
    <row r="496">
      <c r="A496" s="2"/>
    </row>
    <row r="497">
      <c r="A497" s="2"/>
    </row>
    <row r="498">
      <c r="A498" s="2"/>
    </row>
    <row r="499">
      <c r="A499" s="2"/>
    </row>
    <row r="500">
      <c r="A500" s="2"/>
    </row>
    <row r="501">
      <c r="A501" s="2"/>
    </row>
    <row r="502">
      <c r="A502" s="2"/>
    </row>
    <row r="503">
      <c r="A503" s="2"/>
    </row>
    <row r="504">
      <c r="A504" s="2"/>
    </row>
    <row r="505">
      <c r="A505" s="2"/>
    </row>
    <row r="506">
      <c r="A506" s="2"/>
    </row>
    <row r="507">
      <c r="A507" s="2"/>
    </row>
    <row r="508">
      <c r="A508" s="2"/>
    </row>
    <row r="509">
      <c r="A509" s="2"/>
    </row>
    <row r="510">
      <c r="A510" s="2"/>
    </row>
    <row r="511">
      <c r="A511" s="2"/>
    </row>
    <row r="512">
      <c r="A512" s="2"/>
    </row>
    <row r="513">
      <c r="A513" s="2"/>
    </row>
    <row r="514">
      <c r="A514" s="2"/>
    </row>
    <row r="515">
      <c r="A515" s="2"/>
    </row>
    <row r="516">
      <c r="A516" s="2"/>
    </row>
    <row r="517">
      <c r="A517" s="2"/>
    </row>
    <row r="518">
      <c r="A518" s="2"/>
    </row>
    <row r="519">
      <c r="A519" s="2"/>
    </row>
    <row r="520">
      <c r="A520" s="2"/>
    </row>
    <row r="521">
      <c r="A521" s="2"/>
    </row>
    <row r="522">
      <c r="A522" s="2"/>
    </row>
    <row r="523">
      <c r="A523" s="2"/>
    </row>
    <row r="524">
      <c r="A524" s="2"/>
    </row>
    <row r="525">
      <c r="A525" s="2"/>
    </row>
    <row r="526">
      <c r="A526" s="2"/>
    </row>
    <row r="527">
      <c r="A527" s="2"/>
    </row>
    <row r="528">
      <c r="A528" s="2"/>
    </row>
    <row r="529">
      <c r="A529" s="2"/>
    </row>
    <row r="530">
      <c r="A530" s="2"/>
    </row>
    <row r="531">
      <c r="A531" s="2"/>
    </row>
    <row r="532">
      <c r="A532" s="2"/>
    </row>
    <row r="533">
      <c r="A533" s="2"/>
    </row>
    <row r="534">
      <c r="A534" s="2"/>
    </row>
    <row r="535">
      <c r="A535" s="2"/>
    </row>
    <row r="536">
      <c r="A536" s="2"/>
    </row>
    <row r="537">
      <c r="A537" s="2"/>
    </row>
    <row r="538">
      <c r="A538" s="2"/>
    </row>
    <row r="539">
      <c r="A539" s="2"/>
    </row>
    <row r="540">
      <c r="A540" s="2"/>
    </row>
    <row r="541">
      <c r="A541" s="2"/>
    </row>
    <row r="542">
      <c r="A542" s="2"/>
    </row>
    <row r="543">
      <c r="A543" s="2"/>
    </row>
    <row r="544">
      <c r="A544" s="2"/>
    </row>
    <row r="545">
      <c r="A545" s="2"/>
    </row>
    <row r="546">
      <c r="A546" s="2"/>
    </row>
    <row r="547">
      <c r="A547" s="2"/>
    </row>
    <row r="548">
      <c r="A548" s="2"/>
    </row>
    <row r="549">
      <c r="A549" s="2"/>
    </row>
    <row r="550">
      <c r="A550" s="2"/>
    </row>
    <row r="551">
      <c r="A551" s="2"/>
    </row>
    <row r="552">
      <c r="A552" s="2"/>
    </row>
    <row r="553">
      <c r="A553" s="2"/>
    </row>
    <row r="554">
      <c r="A554" s="2"/>
    </row>
    <row r="555">
      <c r="A555" s="2"/>
    </row>
    <row r="556">
      <c r="A556" s="2"/>
    </row>
    <row r="557">
      <c r="A557" s="2"/>
    </row>
    <row r="558">
      <c r="A558" s="2"/>
    </row>
    <row r="559">
      <c r="A559" s="2"/>
    </row>
    <row r="560">
      <c r="A560" s="2"/>
    </row>
    <row r="561">
      <c r="A561" s="2"/>
    </row>
    <row r="562">
      <c r="A562" s="2"/>
    </row>
    <row r="563">
      <c r="A563" s="2"/>
    </row>
    <row r="564">
      <c r="A564" s="2"/>
    </row>
    <row r="565">
      <c r="A565" s="2"/>
    </row>
    <row r="566">
      <c r="A566" s="2"/>
    </row>
    <row r="567">
      <c r="A567" s="2"/>
    </row>
    <row r="568">
      <c r="A568" s="2"/>
    </row>
    <row r="569">
      <c r="A569" s="2"/>
    </row>
    <row r="570">
      <c r="A570" s="2"/>
    </row>
    <row r="571">
      <c r="A571" s="2"/>
    </row>
    <row r="572">
      <c r="A572" s="2"/>
    </row>
    <row r="573">
      <c r="A573" s="2"/>
    </row>
    <row r="574">
      <c r="A574" s="2"/>
    </row>
    <row r="575">
      <c r="A575" s="2"/>
    </row>
    <row r="576">
      <c r="A576" s="2"/>
    </row>
    <row r="577">
      <c r="A577" s="2"/>
    </row>
    <row r="578">
      <c r="A578" s="2"/>
    </row>
    <row r="579">
      <c r="A579" s="2"/>
    </row>
    <row r="580">
      <c r="A580" s="2"/>
    </row>
    <row r="581">
      <c r="A581" s="2"/>
    </row>
    <row r="582">
      <c r="A582" s="2"/>
    </row>
    <row r="583">
      <c r="A583" s="2"/>
    </row>
    <row r="584">
      <c r="A584" s="2"/>
    </row>
    <row r="585">
      <c r="A585" s="2"/>
    </row>
    <row r="586">
      <c r="A586" s="2"/>
    </row>
    <row r="587">
      <c r="A587" s="2"/>
    </row>
    <row r="588">
      <c r="A588" s="2"/>
    </row>
    <row r="589">
      <c r="A589" s="2"/>
    </row>
    <row r="590">
      <c r="A590" s="2"/>
    </row>
    <row r="591">
      <c r="A591" s="2"/>
    </row>
    <row r="592">
      <c r="A592" s="2"/>
    </row>
    <row r="593">
      <c r="A593" s="2"/>
    </row>
    <row r="594">
      <c r="A594" s="2"/>
    </row>
    <row r="595">
      <c r="A595" s="2"/>
    </row>
    <row r="596">
      <c r="A596" s="2"/>
    </row>
    <row r="597">
      <c r="A597" s="2"/>
    </row>
    <row r="598">
      <c r="A598" s="2"/>
    </row>
    <row r="599">
      <c r="A599" s="2"/>
    </row>
    <row r="600">
      <c r="A600" s="2"/>
    </row>
    <row r="601">
      <c r="A601" s="2"/>
    </row>
    <row r="602">
      <c r="A602" s="2"/>
    </row>
    <row r="603">
      <c r="A603" s="2"/>
    </row>
    <row r="604">
      <c r="A604" s="2"/>
    </row>
    <row r="605">
      <c r="A605" s="2"/>
    </row>
    <row r="606">
      <c r="A606" s="2"/>
    </row>
    <row r="607">
      <c r="A607" s="2"/>
    </row>
    <row r="608">
      <c r="A608" s="2"/>
    </row>
    <row r="609">
      <c r="A609" s="2"/>
    </row>
    <row r="610">
      <c r="A610" s="2"/>
    </row>
    <row r="611">
      <c r="A611" s="2"/>
    </row>
    <row r="612">
      <c r="A612" s="2"/>
    </row>
    <row r="613">
      <c r="A613" s="2"/>
    </row>
    <row r="614">
      <c r="A614" s="2"/>
    </row>
    <row r="615">
      <c r="A615" s="2"/>
    </row>
    <row r="616">
      <c r="A616" s="2"/>
    </row>
    <row r="617">
      <c r="A617" s="2"/>
    </row>
    <row r="618">
      <c r="A618" s="2"/>
    </row>
    <row r="619">
      <c r="A619" s="2"/>
    </row>
    <row r="620">
      <c r="A620" s="2"/>
    </row>
    <row r="621">
      <c r="A621" s="2"/>
    </row>
    <row r="622">
      <c r="A622" s="2"/>
    </row>
    <row r="623">
      <c r="A623" s="2"/>
    </row>
    <row r="624">
      <c r="A624" s="2"/>
    </row>
    <row r="625">
      <c r="A625" s="2"/>
    </row>
    <row r="626">
      <c r="A626" s="2"/>
    </row>
    <row r="627">
      <c r="A627" s="2"/>
    </row>
    <row r="628">
      <c r="A628" s="2"/>
    </row>
    <row r="629">
      <c r="A629" s="2"/>
    </row>
    <row r="630">
      <c r="A630" s="2"/>
    </row>
    <row r="631">
      <c r="A631" s="2"/>
    </row>
    <row r="632">
      <c r="A632" s="2"/>
    </row>
    <row r="633">
      <c r="A633" s="2"/>
    </row>
    <row r="634">
      <c r="A634" s="2"/>
    </row>
    <row r="635">
      <c r="A635" s="2"/>
    </row>
    <row r="636">
      <c r="A636" s="2"/>
    </row>
    <row r="637">
      <c r="A637" s="2"/>
    </row>
    <row r="638">
      <c r="A638" s="2"/>
    </row>
    <row r="639">
      <c r="A639" s="2"/>
    </row>
    <row r="640">
      <c r="A640" s="2"/>
    </row>
    <row r="641">
      <c r="A641" s="2"/>
    </row>
    <row r="642">
      <c r="A642" s="2"/>
    </row>
    <row r="643">
      <c r="A643" s="2"/>
    </row>
    <row r="644">
      <c r="A644" s="2"/>
    </row>
    <row r="645">
      <c r="A645" s="2"/>
    </row>
    <row r="646">
      <c r="A646" s="2"/>
    </row>
    <row r="647">
      <c r="A647" s="2"/>
    </row>
    <row r="648">
      <c r="A648" s="2"/>
    </row>
    <row r="649">
      <c r="A649" s="2"/>
    </row>
    <row r="650">
      <c r="A650" s="2"/>
    </row>
    <row r="651">
      <c r="A651" s="2"/>
    </row>
    <row r="652">
      <c r="A652" s="2"/>
    </row>
    <row r="653">
      <c r="A653" s="2"/>
    </row>
    <row r="654">
      <c r="A654" s="2"/>
    </row>
    <row r="655">
      <c r="A655" s="2"/>
    </row>
    <row r="656">
      <c r="A656" s="2"/>
    </row>
    <row r="657">
      <c r="A657" s="2"/>
    </row>
    <row r="658">
      <c r="A658" s="2"/>
    </row>
    <row r="659">
      <c r="A659" s="2"/>
    </row>
    <row r="660">
      <c r="A660" s="2"/>
    </row>
    <row r="661">
      <c r="A661" s="2"/>
    </row>
    <row r="662">
      <c r="A662" s="2"/>
    </row>
    <row r="663">
      <c r="A663" s="2"/>
    </row>
    <row r="664">
      <c r="A664" s="2"/>
    </row>
    <row r="665">
      <c r="A665" s="2"/>
    </row>
    <row r="666">
      <c r="A666" s="2"/>
    </row>
    <row r="667">
      <c r="A667" s="2"/>
    </row>
    <row r="668">
      <c r="A668" s="2"/>
    </row>
    <row r="669">
      <c r="A669" s="2"/>
    </row>
    <row r="670">
      <c r="A670" s="2"/>
    </row>
    <row r="671">
      <c r="A671" s="2"/>
    </row>
    <row r="672">
      <c r="A672" s="2"/>
    </row>
    <row r="673">
      <c r="A673" s="2"/>
    </row>
    <row r="674">
      <c r="A674" s="2"/>
    </row>
    <row r="675">
      <c r="A675" s="2"/>
    </row>
    <row r="676">
      <c r="A676" s="2"/>
    </row>
    <row r="677">
      <c r="A677" s="2"/>
    </row>
    <row r="678">
      <c r="A678" s="2"/>
    </row>
    <row r="679">
      <c r="A679" s="2"/>
    </row>
    <row r="680">
      <c r="A680" s="2"/>
    </row>
    <row r="681">
      <c r="A681" s="2"/>
    </row>
    <row r="682">
      <c r="A682" s="2"/>
    </row>
    <row r="683">
      <c r="A683" s="2"/>
    </row>
    <row r="684">
      <c r="A684" s="2"/>
    </row>
    <row r="685">
      <c r="A685" s="2"/>
    </row>
    <row r="686">
      <c r="A686" s="2"/>
    </row>
    <row r="687">
      <c r="A687" s="2"/>
    </row>
    <row r="688">
      <c r="A688" s="2"/>
    </row>
    <row r="689">
      <c r="A689" s="2"/>
    </row>
    <row r="690">
      <c r="A690" s="2"/>
    </row>
    <row r="691">
      <c r="A691" s="2"/>
    </row>
    <row r="692">
      <c r="A692" s="2"/>
    </row>
    <row r="693">
      <c r="A693" s="2"/>
    </row>
    <row r="694">
      <c r="A694" s="2"/>
    </row>
    <row r="695">
      <c r="A695" s="2"/>
    </row>
    <row r="696">
      <c r="A696" s="2"/>
    </row>
    <row r="697">
      <c r="A697" s="2"/>
    </row>
    <row r="698">
      <c r="A698" s="2"/>
    </row>
    <row r="699">
      <c r="A699" s="2"/>
    </row>
    <row r="700">
      <c r="A700" s="2"/>
    </row>
    <row r="701">
      <c r="A701" s="2"/>
    </row>
    <row r="702">
      <c r="A702" s="2"/>
    </row>
    <row r="703">
      <c r="A703" s="2"/>
    </row>
    <row r="704">
      <c r="A704" s="2"/>
    </row>
    <row r="705">
      <c r="A705" s="2"/>
    </row>
    <row r="706">
      <c r="A706" s="2"/>
    </row>
    <row r="707">
      <c r="A707" s="2"/>
    </row>
    <row r="708">
      <c r="A708" s="2"/>
    </row>
    <row r="709">
      <c r="A709" s="2"/>
    </row>
    <row r="710">
      <c r="A710" s="2"/>
    </row>
    <row r="711">
      <c r="A711" s="2"/>
    </row>
    <row r="712">
      <c r="A712" s="2"/>
    </row>
    <row r="713">
      <c r="A713" s="2"/>
    </row>
    <row r="714">
      <c r="A714" s="2"/>
    </row>
    <row r="715">
      <c r="A715" s="2"/>
    </row>
    <row r="716">
      <c r="A716" s="2"/>
    </row>
    <row r="717">
      <c r="A717" s="2"/>
    </row>
    <row r="718">
      <c r="A718" s="2"/>
    </row>
    <row r="719">
      <c r="A719" s="2"/>
    </row>
    <row r="720">
      <c r="A720" s="2"/>
    </row>
    <row r="721">
      <c r="A721" s="2"/>
    </row>
    <row r="722">
      <c r="A722" s="2"/>
    </row>
    <row r="723">
      <c r="A723" s="2"/>
    </row>
    <row r="724">
      <c r="A724" s="2"/>
    </row>
    <row r="725">
      <c r="A725" s="2"/>
    </row>
    <row r="726">
      <c r="A726" s="2"/>
    </row>
    <row r="727">
      <c r="A727" s="2"/>
    </row>
    <row r="728">
      <c r="A728" s="2"/>
    </row>
    <row r="729">
      <c r="A729" s="2"/>
    </row>
    <row r="730">
      <c r="A730" s="2"/>
    </row>
    <row r="731">
      <c r="A731" s="2"/>
    </row>
    <row r="732">
      <c r="A732" s="2"/>
    </row>
    <row r="733">
      <c r="A733" s="2"/>
    </row>
    <row r="734">
      <c r="A734" s="2"/>
    </row>
    <row r="735">
      <c r="A735" s="2"/>
    </row>
    <row r="736">
      <c r="A736" s="2"/>
    </row>
    <row r="737">
      <c r="A737" s="2"/>
    </row>
    <row r="738">
      <c r="A738" s="2"/>
    </row>
    <row r="739">
      <c r="A739" s="2"/>
    </row>
    <row r="740">
      <c r="A740" s="2"/>
    </row>
    <row r="741">
      <c r="A741" s="2"/>
    </row>
    <row r="742">
      <c r="A742" s="2"/>
    </row>
    <row r="743">
      <c r="A743" s="2"/>
    </row>
    <row r="744">
      <c r="A744" s="2"/>
    </row>
    <row r="745">
      <c r="A745" s="2"/>
    </row>
    <row r="746">
      <c r="A746" s="2"/>
    </row>
    <row r="747">
      <c r="A747" s="2"/>
    </row>
    <row r="748">
      <c r="A748" s="2"/>
    </row>
    <row r="749">
      <c r="A749" s="2"/>
    </row>
    <row r="750">
      <c r="A750" s="2"/>
    </row>
    <row r="751">
      <c r="A751" s="2"/>
    </row>
    <row r="752">
      <c r="A752" s="2"/>
    </row>
    <row r="753">
      <c r="A753" s="2"/>
    </row>
    <row r="754">
      <c r="A754" s="2"/>
    </row>
    <row r="755">
      <c r="A755" s="2"/>
    </row>
    <row r="756">
      <c r="A756" s="2"/>
    </row>
    <row r="757">
      <c r="A757" s="2"/>
    </row>
    <row r="758">
      <c r="A758" s="2"/>
    </row>
    <row r="759">
      <c r="A759" s="2"/>
    </row>
    <row r="760">
      <c r="A760" s="2"/>
    </row>
    <row r="761">
      <c r="A761" s="2"/>
    </row>
    <row r="762">
      <c r="A762" s="2"/>
    </row>
    <row r="763">
      <c r="A763" s="2"/>
    </row>
    <row r="764">
      <c r="A764" s="2"/>
    </row>
    <row r="765">
      <c r="A765" s="2"/>
    </row>
    <row r="766">
      <c r="A766" s="2"/>
    </row>
    <row r="767">
      <c r="A767" s="2"/>
    </row>
    <row r="768">
      <c r="A768" s="2"/>
    </row>
    <row r="769">
      <c r="A769" s="2"/>
    </row>
    <row r="770">
      <c r="A770" s="2"/>
    </row>
    <row r="771">
      <c r="A771" s="2"/>
    </row>
    <row r="772">
      <c r="A772" s="2"/>
    </row>
    <row r="773">
      <c r="A773" s="2"/>
    </row>
    <row r="774">
      <c r="A774" s="2"/>
    </row>
    <row r="775">
      <c r="A775" s="2"/>
    </row>
    <row r="776">
      <c r="A776" s="2"/>
    </row>
    <row r="777">
      <c r="A777" s="2"/>
    </row>
    <row r="778">
      <c r="A778" s="2"/>
    </row>
    <row r="779">
      <c r="A779" s="2"/>
    </row>
    <row r="780">
      <c r="A780" s="2"/>
    </row>
    <row r="781">
      <c r="A781" s="2"/>
    </row>
    <row r="782">
      <c r="A782" s="2"/>
    </row>
    <row r="783">
      <c r="A783" s="2"/>
    </row>
    <row r="784">
      <c r="A784" s="2"/>
    </row>
    <row r="785">
      <c r="A785" s="2"/>
    </row>
    <row r="786">
      <c r="A786" s="2"/>
    </row>
    <row r="787">
      <c r="A787" s="2"/>
    </row>
    <row r="788">
      <c r="A788" s="2"/>
    </row>
    <row r="789">
      <c r="A789" s="2"/>
    </row>
    <row r="790">
      <c r="A790" s="2"/>
    </row>
    <row r="791">
      <c r="A791" s="2"/>
    </row>
    <row r="792">
      <c r="A792" s="2"/>
    </row>
    <row r="793">
      <c r="A793" s="2"/>
    </row>
    <row r="794">
      <c r="A794" s="2"/>
    </row>
    <row r="795">
      <c r="A795" s="2"/>
    </row>
    <row r="796">
      <c r="A796" s="2"/>
    </row>
    <row r="797">
      <c r="A797" s="2"/>
    </row>
    <row r="798">
      <c r="A798" s="2"/>
    </row>
    <row r="799">
      <c r="A799" s="2"/>
    </row>
    <row r="800">
      <c r="A800" s="2"/>
    </row>
    <row r="801">
      <c r="A801" s="2"/>
    </row>
    <row r="802">
      <c r="A802" s="2"/>
    </row>
    <row r="803">
      <c r="A803" s="2"/>
    </row>
    <row r="804">
      <c r="A804" s="2"/>
    </row>
    <row r="805">
      <c r="A805" s="2"/>
    </row>
    <row r="806">
      <c r="A806" s="2"/>
    </row>
    <row r="807">
      <c r="A807" s="2"/>
    </row>
    <row r="808">
      <c r="A808" s="2"/>
    </row>
    <row r="809">
      <c r="A809" s="2"/>
    </row>
    <row r="810">
      <c r="A810" s="2"/>
    </row>
    <row r="811">
      <c r="A811" s="2"/>
    </row>
    <row r="812">
      <c r="A812" s="2"/>
    </row>
    <row r="813">
      <c r="A813" s="2"/>
    </row>
    <row r="814">
      <c r="A814" s="2"/>
    </row>
    <row r="815">
      <c r="A815" s="2"/>
    </row>
    <row r="816">
      <c r="A816" s="2"/>
    </row>
    <row r="817">
      <c r="A817" s="2"/>
    </row>
    <row r="818">
      <c r="A818" s="2"/>
    </row>
    <row r="819">
      <c r="A819" s="2"/>
    </row>
    <row r="820">
      <c r="A820" s="2"/>
    </row>
    <row r="821">
      <c r="A821" s="2"/>
    </row>
    <row r="822">
      <c r="A822" s="2"/>
    </row>
    <row r="823">
      <c r="A823" s="2"/>
    </row>
    <row r="824">
      <c r="A824" s="2"/>
    </row>
    <row r="825">
      <c r="A825" s="2"/>
    </row>
    <row r="826">
      <c r="A826" s="2"/>
    </row>
    <row r="827">
      <c r="A827" s="2"/>
    </row>
    <row r="828">
      <c r="A828" s="2"/>
    </row>
    <row r="829">
      <c r="A829" s="2"/>
    </row>
    <row r="830">
      <c r="A830" s="2"/>
    </row>
    <row r="831">
      <c r="A831" s="2"/>
    </row>
    <row r="832">
      <c r="A832" s="2"/>
    </row>
    <row r="833">
      <c r="A833" s="2"/>
    </row>
    <row r="834">
      <c r="A834" s="2"/>
    </row>
    <row r="835">
      <c r="A835" s="2"/>
    </row>
    <row r="836">
      <c r="A836" s="2"/>
    </row>
    <row r="837">
      <c r="A837" s="2"/>
    </row>
    <row r="838">
      <c r="A838" s="2"/>
    </row>
    <row r="839">
      <c r="A839" s="2"/>
    </row>
    <row r="840">
      <c r="A840" s="2"/>
    </row>
    <row r="841">
      <c r="A841" s="2"/>
    </row>
    <row r="842">
      <c r="A842" s="2"/>
    </row>
    <row r="843">
      <c r="A843" s="2"/>
    </row>
    <row r="844">
      <c r="A844" s="2"/>
    </row>
    <row r="845">
      <c r="A845" s="2"/>
    </row>
    <row r="846">
      <c r="A846" s="2"/>
    </row>
    <row r="847">
      <c r="A847" s="2"/>
    </row>
    <row r="848">
      <c r="A848" s="2"/>
    </row>
    <row r="849">
      <c r="A849" s="2"/>
    </row>
    <row r="850">
      <c r="A850" s="2"/>
    </row>
    <row r="851">
      <c r="A851" s="2"/>
    </row>
    <row r="852">
      <c r="A852" s="2"/>
    </row>
    <row r="853">
      <c r="A853" s="2"/>
    </row>
    <row r="854">
      <c r="A854" s="2"/>
    </row>
    <row r="855">
      <c r="A855" s="2"/>
    </row>
    <row r="856">
      <c r="A856" s="2"/>
    </row>
    <row r="857">
      <c r="A857" s="2"/>
    </row>
    <row r="858">
      <c r="A858" s="2"/>
    </row>
    <row r="859">
      <c r="A859" s="2"/>
    </row>
    <row r="860">
      <c r="A860" s="2"/>
    </row>
    <row r="861">
      <c r="A861" s="2"/>
    </row>
    <row r="862">
      <c r="A862" s="2"/>
    </row>
    <row r="863">
      <c r="A863" s="2"/>
    </row>
    <row r="864">
      <c r="A864" s="2"/>
    </row>
    <row r="865">
      <c r="A865" s="2"/>
    </row>
    <row r="866">
      <c r="A866" s="2"/>
    </row>
    <row r="867">
      <c r="A867" s="2"/>
    </row>
    <row r="868">
      <c r="A868" s="2"/>
    </row>
    <row r="869">
      <c r="A869" s="2"/>
    </row>
    <row r="870">
      <c r="A870" s="2"/>
    </row>
    <row r="871">
      <c r="A871" s="2"/>
    </row>
    <row r="872">
      <c r="A872" s="2"/>
    </row>
    <row r="873">
      <c r="A873" s="2"/>
    </row>
    <row r="874">
      <c r="A874" s="2"/>
    </row>
    <row r="875">
      <c r="A875" s="2"/>
    </row>
    <row r="876">
      <c r="A876" s="2"/>
    </row>
    <row r="877">
      <c r="A877" s="2"/>
    </row>
    <row r="878">
      <c r="A878" s="2"/>
    </row>
    <row r="879">
      <c r="A879" s="2"/>
    </row>
    <row r="880">
      <c r="A880" s="2"/>
    </row>
    <row r="881">
      <c r="A881" s="2"/>
    </row>
    <row r="882">
      <c r="A882" s="2"/>
    </row>
    <row r="883">
      <c r="A883" s="2"/>
    </row>
    <row r="884">
      <c r="A884" s="2"/>
    </row>
    <row r="885">
      <c r="A885" s="2"/>
    </row>
    <row r="886">
      <c r="A886" s="2"/>
    </row>
    <row r="887">
      <c r="A887" s="2"/>
    </row>
    <row r="888">
      <c r="A888" s="2"/>
    </row>
    <row r="889">
      <c r="A889" s="2"/>
    </row>
    <row r="890">
      <c r="A890" s="2"/>
    </row>
    <row r="891">
      <c r="A891" s="2"/>
    </row>
    <row r="892">
      <c r="A892" s="2"/>
    </row>
    <row r="893">
      <c r="A893" s="2"/>
    </row>
    <row r="894">
      <c r="A894" s="2"/>
    </row>
    <row r="895">
      <c r="A895" s="2"/>
    </row>
    <row r="896">
      <c r="A896" s="2"/>
    </row>
    <row r="897">
      <c r="A897" s="2"/>
    </row>
    <row r="898">
      <c r="A898" s="2"/>
    </row>
    <row r="899">
      <c r="A899" s="2"/>
    </row>
    <row r="900">
      <c r="A900" s="2"/>
    </row>
    <row r="901">
      <c r="A901" s="2"/>
    </row>
    <row r="902">
      <c r="A902" s="2"/>
    </row>
    <row r="903">
      <c r="A903" s="2"/>
    </row>
    <row r="904">
      <c r="A904" s="2"/>
    </row>
    <row r="905">
      <c r="A905" s="2"/>
    </row>
    <row r="906">
      <c r="A906" s="2"/>
    </row>
    <row r="907">
      <c r="A907" s="2"/>
    </row>
    <row r="908">
      <c r="A908" s="2"/>
    </row>
    <row r="909">
      <c r="A909" s="2"/>
    </row>
    <row r="910">
      <c r="A910" s="2"/>
    </row>
    <row r="911">
      <c r="A911" s="2"/>
    </row>
    <row r="912">
      <c r="A912" s="2"/>
    </row>
    <row r="913">
      <c r="A913" s="2"/>
    </row>
    <row r="914">
      <c r="A914" s="2"/>
    </row>
    <row r="915">
      <c r="A915" s="2"/>
    </row>
    <row r="916">
      <c r="A916" s="2"/>
    </row>
    <row r="917">
      <c r="A917" s="2"/>
    </row>
    <row r="918">
      <c r="A918" s="2"/>
    </row>
    <row r="919">
      <c r="A919" s="2"/>
    </row>
    <row r="920">
      <c r="A920" s="2"/>
    </row>
    <row r="921">
      <c r="A921" s="2"/>
    </row>
    <row r="922">
      <c r="A922" s="2"/>
    </row>
    <row r="923">
      <c r="A923" s="2"/>
    </row>
    <row r="924">
      <c r="A924" s="2"/>
    </row>
    <row r="925">
      <c r="A925" s="2"/>
    </row>
    <row r="926">
      <c r="A926" s="2"/>
    </row>
    <row r="927">
      <c r="A927" s="2"/>
    </row>
    <row r="928">
      <c r="A928" s="2"/>
    </row>
    <row r="929">
      <c r="A929" s="2"/>
    </row>
    <row r="930">
      <c r="A930" s="2"/>
    </row>
    <row r="931">
      <c r="A931" s="2"/>
    </row>
    <row r="932">
      <c r="A932" s="2"/>
    </row>
    <row r="933">
      <c r="A933" s="2"/>
    </row>
    <row r="934">
      <c r="A934" s="2"/>
    </row>
    <row r="935">
      <c r="A935" s="2"/>
    </row>
    <row r="936">
      <c r="A936" s="2"/>
    </row>
    <row r="937">
      <c r="A937" s="2"/>
    </row>
    <row r="938">
      <c r="A938" s="2"/>
    </row>
    <row r="939">
      <c r="A939" s="2"/>
    </row>
    <row r="940">
      <c r="A940" s="2"/>
    </row>
    <row r="941">
      <c r="A941" s="2"/>
    </row>
    <row r="942">
      <c r="A942" s="2"/>
    </row>
    <row r="943">
      <c r="A943" s="2"/>
    </row>
    <row r="944">
      <c r="A944" s="2"/>
    </row>
    <row r="945">
      <c r="A945" s="2"/>
    </row>
    <row r="946">
      <c r="A946" s="2"/>
    </row>
    <row r="947">
      <c r="A947" s="2"/>
    </row>
    <row r="948">
      <c r="A948" s="2"/>
    </row>
    <row r="949">
      <c r="A949" s="2"/>
    </row>
    <row r="950">
      <c r="A950" s="2"/>
    </row>
    <row r="951">
      <c r="A951" s="2"/>
    </row>
    <row r="952">
      <c r="A952" s="2"/>
    </row>
    <row r="953">
      <c r="A953" s="2"/>
    </row>
    <row r="954">
      <c r="A954" s="2"/>
    </row>
    <row r="955">
      <c r="A955" s="2"/>
    </row>
    <row r="956">
      <c r="A956" s="2"/>
    </row>
    <row r="957">
      <c r="A957" s="2"/>
    </row>
    <row r="958">
      <c r="A958" s="2"/>
    </row>
    <row r="959">
      <c r="A959" s="2"/>
    </row>
    <row r="960">
      <c r="A960" s="2"/>
    </row>
    <row r="961">
      <c r="A961" s="2"/>
    </row>
    <row r="962">
      <c r="A962" s="2"/>
    </row>
    <row r="963">
      <c r="A963" s="2"/>
    </row>
    <row r="964">
      <c r="A964" s="2"/>
    </row>
    <row r="965">
      <c r="A965" s="2"/>
    </row>
    <row r="966">
      <c r="A966" s="2"/>
    </row>
    <row r="967">
      <c r="A967" s="2"/>
    </row>
    <row r="968">
      <c r="A968" s="2"/>
    </row>
    <row r="969">
      <c r="A969" s="2"/>
    </row>
    <row r="970">
      <c r="A970" s="2"/>
    </row>
    <row r="971">
      <c r="A971" s="2"/>
    </row>
    <row r="972">
      <c r="A972" s="2"/>
    </row>
    <row r="973">
      <c r="A973" s="2"/>
    </row>
    <row r="974">
      <c r="A974" s="2"/>
    </row>
    <row r="975">
      <c r="A975" s="2"/>
    </row>
    <row r="976">
      <c r="A976" s="2"/>
    </row>
    <row r="977">
      <c r="A977" s="2"/>
    </row>
    <row r="978">
      <c r="A978" s="2"/>
    </row>
    <row r="979">
      <c r="A979" s="2"/>
    </row>
    <row r="980">
      <c r="A980" s="2"/>
    </row>
    <row r="981">
      <c r="A981" s="2"/>
    </row>
    <row r="982">
      <c r="A982" s="2"/>
    </row>
    <row r="983">
      <c r="A983" s="2"/>
    </row>
    <row r="984">
      <c r="A984" s="2"/>
    </row>
    <row r="985">
      <c r="A985" s="2"/>
    </row>
    <row r="986">
      <c r="A986" s="2"/>
    </row>
    <row r="987">
      <c r="A987" s="2"/>
    </row>
    <row r="988">
      <c r="A988" s="2"/>
    </row>
    <row r="989">
      <c r="A989" s="2"/>
    </row>
    <row r="990">
      <c r="A990" s="2"/>
    </row>
    <row r="991">
      <c r="A991" s="2"/>
    </row>
    <row r="992">
      <c r="A992" s="2"/>
    </row>
    <row r="993">
      <c r="A993" s="2"/>
    </row>
    <row r="994">
      <c r="A994" s="2"/>
    </row>
    <row r="995">
      <c r="A995" s="2"/>
    </row>
    <row r="996">
      <c r="A996" s="2"/>
    </row>
    <row r="997">
      <c r="A997" s="2"/>
    </row>
    <row r="998">
      <c r="A998" s="2"/>
    </row>
    <row r="999">
      <c r="A999" s="2"/>
    </row>
  </sheetData>
  <mergeCells count="1">
    <mergeCell ref="B16:B18"/>
  </mergeCells>
  <conditionalFormatting sqref="A1:A999">
    <cfRule type="expression" dxfId="0" priority="1">
      <formula>AND(MOD(ROW(),3)=1, NOT(ISBLANK(A:A)))</formula>
    </cfRule>
  </conditionalFormatting>
  <conditionalFormatting sqref="B12">
    <cfRule type="notContainsBlanks" dxfId="1" priority="2">
      <formula>LEN(TRIM(B12))&gt;0</formula>
    </cfRule>
  </conditionalFormatting>
  <hyperlinks>
    <hyperlink r:id="rId1" ref="A14"/>
  </hyperlin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5.0" topLeftCell="D6" activePane="bottomRight" state="frozen"/>
      <selection activeCell="D1" sqref="D1" pane="topRight"/>
      <selection activeCell="A6" sqref="A6" pane="bottomLeft"/>
      <selection activeCell="D6" sqref="D6" pane="bottomRight"/>
    </sheetView>
  </sheetViews>
  <sheetFormatPr customHeight="1" defaultColWidth="12.63" defaultRowHeight="15.75"/>
  <cols>
    <col customWidth="1" min="1" max="1" width="7.25"/>
    <col customWidth="1" min="2" max="2" width="72.38"/>
    <col customWidth="1" min="3" max="3" width="3.63"/>
    <col customWidth="1" min="4" max="4" width="11.75"/>
    <col customWidth="1" min="5" max="5" width="16.0"/>
    <col customWidth="1" min="6" max="6" width="11.75"/>
    <col customWidth="1" min="7" max="7" width="16.0"/>
    <col customWidth="1" min="8" max="8" width="11.75"/>
    <col customWidth="1" min="9" max="9" width="16.0"/>
    <col customWidth="1" min="10" max="10" width="11.75"/>
    <col customWidth="1" min="11" max="11" width="16.0"/>
    <col customWidth="1" min="12" max="12" width="11.75"/>
    <col customWidth="1" min="13" max="13" width="16.0"/>
  </cols>
  <sheetData>
    <row r="1">
      <c r="A1" s="8" t="str">
        <f>IFERROR(__xludf.DUMMYFUNCTION("IMPORTRANGE(""https://docs.google.com/spreadsheets/d/1KnkyZmCdX41XyxeryOkLy_mJ4k5wlzrQGEWzgT8AdIo"",""Generic_test!A:C"")"),"Priority")</f>
        <v>Priority</v>
      </c>
      <c r="B1" s="7" t="str">
        <f>IFERROR(__xludf.DUMMYFUNCTION("""COMPUTED_VALUE"""),"5 SASS devices. A &amp; B with account 1,
C &amp; D with account 2, E with account 3.
1 non-SASS device N.")</f>
        <v>5 SASS devices. A &amp; B with account 1,
C &amp; D with account 2, E with account 3.
1 non-SASS device N.</v>
      </c>
      <c r="C1" s="7"/>
      <c r="D1" s="9" t="s">
        <v>0</v>
      </c>
    </row>
    <row r="2">
      <c r="B2" s="7" t="str">
        <f>IFERROR(__xludf.DUMMYFUNCTION("""COMPUTED_VALUE"""),"Phone (device B) ")</f>
        <v>Phone (device B) </v>
      </c>
      <c r="C2" s="10"/>
      <c r="D2" s="11" t="s">
        <v>1</v>
      </c>
      <c r="F2" s="11" t="s">
        <v>1</v>
      </c>
      <c r="H2" s="11" t="s">
        <v>1</v>
      </c>
      <c r="J2" s="11" t="s">
        <v>1</v>
      </c>
      <c r="L2" s="11" t="s">
        <v>1</v>
      </c>
    </row>
    <row r="3">
      <c r="B3" s="7" t="str">
        <f>IFERROR(__xludf.DUMMYFUNCTION("""COMPUTED_VALUE"""),"OS Version")</f>
        <v>OS Version</v>
      </c>
      <c r="C3" s="10"/>
      <c r="D3" s="11" t="s">
        <v>2</v>
      </c>
      <c r="F3" s="11" t="s">
        <v>2</v>
      </c>
      <c r="H3" s="11" t="s">
        <v>2</v>
      </c>
      <c r="J3" s="11" t="s">
        <v>2</v>
      </c>
      <c r="L3" s="11" t="s">
        <v>2</v>
      </c>
    </row>
    <row r="4">
      <c r="B4" s="7" t="str">
        <f>IFERROR(__xludf.DUMMYFUNCTION("""COMPUTED_VALUE"""),"Gmscore Version")</f>
        <v>Gmscore Version</v>
      </c>
      <c r="C4" s="7"/>
      <c r="F4" s="12"/>
    </row>
    <row r="5">
      <c r="B5" s="7" t="str">
        <f>IFERROR(__xludf.DUMMYFUNCTION("""COMPUTED_VALUE"""),"Test Cases")</f>
        <v>Test Cases</v>
      </c>
      <c r="C5" s="7"/>
      <c r="D5" s="10" t="s">
        <v>3</v>
      </c>
      <c r="E5" s="10" t="s">
        <v>4</v>
      </c>
      <c r="F5" s="10" t="s">
        <v>3</v>
      </c>
      <c r="G5" s="10" t="s">
        <v>4</v>
      </c>
      <c r="H5" s="10" t="s">
        <v>3</v>
      </c>
      <c r="I5" s="10" t="s">
        <v>4</v>
      </c>
      <c r="J5" s="10" t="s">
        <v>3</v>
      </c>
      <c r="K5" s="10" t="s">
        <v>4</v>
      </c>
      <c r="L5" s="10" t="s">
        <v>3</v>
      </c>
      <c r="M5" s="10" t="s">
        <v>4</v>
      </c>
    </row>
    <row r="6">
      <c r="A6" s="13" t="str">
        <f>IFERROR(__xludf.DUMMYFUNCTION("""COMPUTED_VALUE"""),"P0")</f>
        <v>P0</v>
      </c>
      <c r="B6" s="14" t="str">
        <f>IFERROR(__xludf.DUMMYFUNCTION("""COMPUTED_VALUE"""),"2.1 Key state certify
5 SASS devices. Device A &amp; B with account 1, (P1) device C &amp; D with account 2, (P2) device E with account 3.
To show the debug notification, please find ""Partner test group"" in Read_me.
Procedure:
1. Connect with device A only
Ve"&amp;"rify with debug notification: (in 5 seconds)
Device A &amp; B should be InUse
Device C &amp; D &amp; E should be NotInUse
Follow up procedure:
2. Disconnect with device A
Verify with debug notification: (in 5 seconds)
Device A &amp; B should be MostRecentlyInUse
Device"&amp;" C &amp; D &amp; E should be NotInUse")</f>
        <v>2.1 Key state certify
5 SASS devices. Device A &amp; B with account 1, (P1) device C &amp; D with account 2, (P2) device E with account 3.
To show the debug notification, please find "Partner test group" in Read_me.
Procedure:
1. Connect with device A only
Verify with debug notification: (in 5 seconds)
Device A &amp; B should be InUse
Device C &amp; D &amp; E should be NotInUse
Follow up procedure:
2. Disconnect with device A
Verify with debug notification: (in 5 seconds)
Device A &amp; B should be MostRecentlyInUse
Device C &amp; D &amp; E should be NotInUse</v>
      </c>
      <c r="C6" s="7">
        <f>IFERROR(__xludf.DUMMYFUNCTION("""COMPUTED_VALUE"""),1.0)</f>
        <v>1</v>
      </c>
      <c r="D6" s="15"/>
      <c r="E6" s="15" t="s">
        <v>5</v>
      </c>
      <c r="F6" s="15"/>
      <c r="G6" s="15" t="s">
        <v>5</v>
      </c>
      <c r="H6" s="15"/>
      <c r="I6" s="15" t="s">
        <v>5</v>
      </c>
      <c r="J6" s="15"/>
      <c r="K6" s="15" t="s">
        <v>5</v>
      </c>
      <c r="L6" s="15"/>
      <c r="M6" s="16" t="s">
        <v>5</v>
      </c>
    </row>
    <row r="7">
      <c r="A7" s="17" t="str">
        <f>IFERROR(__xludf.DUMMYFUNCTION("""COMPUTED_VALUE"""),"P1")</f>
        <v>P1</v>
      </c>
      <c r="B7" s="18" t="str">
        <f>IFERROR(__xludf.DUMMYFUNCTION("""COMPUTED_VALUE"""),"2.2 Key state certify
5 SASS devices. Device A &amp; B with account 1, (P1) device C &amp; D with account 2, (P2) device E with account 3.
Procedure:
1. Connect with device C only 
Verify with debug notification: (in 5 seconds)
Device C &amp; D should be InUse
Devi"&amp;"ce A &amp; B &amp; E should be NotInUse")</f>
        <v>2.2 Key state certify
5 SASS devices. Device A &amp; B with account 1, (P1) device C &amp; D with account 2, (P2) device E with account 3.
Procedure:
1. Connect with device C only 
Verify with debug notification: (in 5 seconds)
Device C &amp; D should be InUse
Device A &amp; B &amp; E should be NotInUse</v>
      </c>
      <c r="C7" s="19">
        <f>IFERROR(__xludf.DUMMYFUNCTION("""COMPUTED_VALUE"""),1.0)</f>
        <v>1</v>
      </c>
      <c r="D7" s="15"/>
      <c r="E7" s="16" t="s">
        <v>5</v>
      </c>
      <c r="F7" s="16"/>
      <c r="G7" s="16" t="s">
        <v>5</v>
      </c>
      <c r="H7" s="15"/>
      <c r="I7" s="16" t="s">
        <v>5</v>
      </c>
      <c r="J7" s="15"/>
      <c r="K7" s="16" t="s">
        <v>5</v>
      </c>
      <c r="L7" s="16"/>
      <c r="M7" s="16" t="s">
        <v>5</v>
      </c>
    </row>
    <row r="8">
      <c r="A8" s="17" t="str">
        <f>IFERROR(__xludf.DUMMYFUNCTION("""COMPUTED_VALUE"""),"P2")</f>
        <v>P2</v>
      </c>
      <c r="B8" s="20" t="str">
        <f>IFERROR(__xludf.DUMMYFUNCTION("""COMPUTED_VALUE"""),"2.3 Key state certify
5 SASS devices. Device A &amp; B with account 1, (P1) device C &amp; D with account 2, (P2) device E with account 3.
Procedure:
1. Connect with device E only 
Verify with debug notification: (in 5 seconds)
Device E should be InUse
Device A"&amp;" &amp; B &amp; C &amp; D should be NotInUse")</f>
        <v>2.3 Key state certify
5 SASS devices. Device A &amp; B with account 1, (P1) device C &amp; D with account 2, (P2) device E with account 3.
Procedure:
1. Connect with device E only 
Verify with debug notification: (in 5 seconds)
Device E should be InUse
Device A &amp; B &amp; C &amp; D should be NotInUse</v>
      </c>
      <c r="C8" s="19">
        <f>IFERROR(__xludf.DUMMYFUNCTION("""COMPUTED_VALUE"""),1.0)</f>
        <v>1</v>
      </c>
      <c r="D8" s="15"/>
      <c r="E8" s="16" t="s">
        <v>5</v>
      </c>
      <c r="F8" s="16"/>
      <c r="G8" s="16" t="s">
        <v>5</v>
      </c>
      <c r="H8" s="15"/>
      <c r="I8" s="16" t="s">
        <v>5</v>
      </c>
      <c r="J8" s="15"/>
      <c r="K8" s="16" t="s">
        <v>5</v>
      </c>
      <c r="L8" s="16"/>
      <c r="M8" s="16" t="s">
        <v>5</v>
      </c>
    </row>
    <row r="9">
      <c r="A9" s="17" t="str">
        <f>IFERROR(__xludf.DUMMYFUNCTION("""COMPUTED_VALUE"""),"P0")</f>
        <v>P0</v>
      </c>
      <c r="B9" s="20" t="str">
        <f>IFERROR(__xludf.DUMMYFUNCTION("""COMPUTED_VALUE"""),"2.4 Key state certify
5 SASS devices, 1 non-SASS device. Device A &amp; B with account 1, (P1) device C &amp; D with account 2, (P2) device E with account 3.
Procedure:
1. Connect with device A only.
2. Disconnect, and connect with non-SASS device.
Verify with "&amp;"debug notification: (in 5 seconds)
Device A &amp; B should be MostRecentlyInUse
Device C &amp; D &amp; E should be NotInUse")</f>
        <v>2.4 Key state certify
5 SASS devices, 1 non-SASS device. Device A &amp; B with account 1, (P1) device C &amp; D with account 2, (P2) device E with account 3.
Procedure:
1. Connect with device A only.
2. Disconnect, and connect with non-SASS device.
Verify with debug notification: (in 5 seconds)
Device A &amp; B should be MostRecentlyInUse
Device C &amp; D &amp; E should be NotInUse</v>
      </c>
      <c r="C9" s="19">
        <f>IFERROR(__xludf.DUMMYFUNCTION("""COMPUTED_VALUE"""),1.0)</f>
        <v>1</v>
      </c>
      <c r="D9" s="15"/>
      <c r="E9" s="16" t="s">
        <v>5</v>
      </c>
      <c r="F9" s="16"/>
      <c r="G9" s="16" t="s">
        <v>5</v>
      </c>
      <c r="H9" s="15"/>
      <c r="I9" s="16" t="s">
        <v>5</v>
      </c>
      <c r="J9" s="15"/>
      <c r="K9" s="16" t="s">
        <v>5</v>
      </c>
      <c r="L9" s="16"/>
      <c r="M9" s="16" t="s">
        <v>5</v>
      </c>
    </row>
    <row r="10">
      <c r="A10" s="17" t="str">
        <f>IFERROR(__xludf.DUMMYFUNCTION("""COMPUTED_VALUE"""),"P0")</f>
        <v>P0</v>
      </c>
      <c r="B10" s="20" t="str">
        <f>IFERROR(__xludf.DUMMYFUNCTION("""COMPUTED_VALUE"""),"2.5 Key state certify
5 SASS devices. Device A &amp; B with account 1, (P1) device C &amp; D with account 2, (P2) device E with account 3.
Procedure:
1. Connect with device C only
2. Turn off SASS from device A’s bluetooth device settings
3. Connect with device "&amp;"A only.
Verify with debug notification: (in 5 seconds)
Device B &amp; E should be NotInUse
Device C &amp; D should be MostRecentlyInUse")</f>
        <v>2.5 Key state certify
5 SASS devices. Device A &amp; B with account 1, (P1) device C &amp; D with account 2, (P2) device E with account 3.
Procedure:
1. Connect with device C only
2. Turn off SASS from device A’s bluetooth device settings
3. Connect with device A only.
Verify with debug notification: (in 5 seconds)
Device B &amp; E should be NotInUse
Device C &amp; D should be MostRecentlyInUse</v>
      </c>
      <c r="C10" s="19">
        <f>IFERROR(__xludf.DUMMYFUNCTION("""COMPUTED_VALUE"""),1.0)</f>
        <v>1</v>
      </c>
      <c r="D10" s="15"/>
      <c r="E10" s="16" t="s">
        <v>5</v>
      </c>
      <c r="F10" s="16"/>
      <c r="G10" s="16" t="s">
        <v>5</v>
      </c>
      <c r="H10" s="15"/>
      <c r="I10" s="16" t="s">
        <v>5</v>
      </c>
      <c r="J10" s="15"/>
      <c r="K10" s="16" t="s">
        <v>5</v>
      </c>
      <c r="L10" s="16"/>
      <c r="M10" s="16" t="s">
        <v>5</v>
      </c>
    </row>
    <row r="11">
      <c r="A11" s="17" t="str">
        <f>IFERROR(__xludf.DUMMYFUNCTION("""COMPUTED_VALUE"""),"P0")</f>
        <v>P0</v>
      </c>
      <c r="B11" s="20" t="str">
        <f>IFERROR(__xludf.DUMMYFUNCTION("""COMPUTED_VALUE"""),"2.6 On-head detectaion
2 SASS devices,  Device A &amp; B with account 1.
Procedure:
1. Connect with device A only.
2. Put the buds on the table, check debug notification
  a. Check debug notification on Device A &amp; B, the latest state shouldn't have onHead fl"&amp;"ag.
3. Put one bud into ear, check debug notification, try another bud
  a. Check debug notification on Device A &amp; B, the latest state should have onHead flag in 5 seconds.
4. Put both buds into ear, check debug notification
Verify with debug notificatio"&amp;"n: (in 5 seconds)
Device A &amp; B should have onHead flag when any bud in ear")</f>
        <v>2.6 On-head detectaion
2 SASS devices,  Device A &amp; B with account 1.
Procedure:
1. Connect with device A only.
2. Put the buds on the table, check debug notification
  a. Check debug notification on Device A &amp; B, the latest state shouldn't have onHead flag.
3. Put one bud into ear, check debug notification, try another bud
  a. Check debug notification on Device A &amp; B, the latest state should have onHead flag in 5 seconds.
4. Put both buds into ear, check debug notification
Verify with debug notification: (in 5 seconds)
Device A &amp; B should have onHead flag when any bud in ear</v>
      </c>
      <c r="C11" s="19">
        <f>IFERROR(__xludf.DUMMYFUNCTION("""COMPUTED_VALUE"""),1.0)</f>
        <v>1</v>
      </c>
      <c r="D11" s="15"/>
      <c r="E11" s="16" t="s">
        <v>5</v>
      </c>
      <c r="F11" s="16"/>
      <c r="G11" s="16" t="s">
        <v>5</v>
      </c>
      <c r="H11" s="15"/>
      <c r="I11" s="16" t="s">
        <v>5</v>
      </c>
      <c r="J11" s="15"/>
      <c r="K11" s="16" t="s">
        <v>5</v>
      </c>
      <c r="L11" s="16"/>
      <c r="M11" s="16" t="s">
        <v>5</v>
      </c>
    </row>
    <row r="12">
      <c r="A12" s="13" t="str">
        <f>IFERROR(__xludf.DUMMYFUNCTION("""COMPUTED_VALUE"""),"P0")</f>
        <v>P0</v>
      </c>
      <c r="B12" s="21" t="str">
        <f>IFERROR(__xludf.DUMMYFUNCTION("""COMPUTED_VALUE"""),"3.1 Test case 1: Do not switch headset when making a call, if there is an ongoing call
Procedure:
1. Pair the headset with the test phones
2. Connected the headset with device A
  a. Check debug notification on Device A &amp; B, the latest state should becom"&amp;"e CONNECTED_WITHOUT_STREAMING in 5 seconds after connecting.
3. Device A had an ongoing call
  a. Check debug notification on Device A &amp; B, the latest state should become CONNECTED_HFP in 5 seconds.
4. Make a call on device B
Verify:
1. Do not switch the"&amp;" headset connection")</f>
        <v>3.1 Test case 1: Do not switch headset when making a call,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CONNECTED_HFP in 5 seconds.
4. Make a call on device B
Verify:
1. Do not switch the headset connection</v>
      </c>
      <c r="C12" s="7">
        <f>IFERROR(__xludf.DUMMYFUNCTION("""COMPUTED_VALUE"""),1.0)</f>
        <v>1</v>
      </c>
      <c r="D12" s="15"/>
      <c r="E12" s="15" t="s">
        <v>5</v>
      </c>
      <c r="F12" s="15"/>
      <c r="G12" s="15" t="s">
        <v>5</v>
      </c>
      <c r="H12" s="15"/>
      <c r="I12" s="15" t="s">
        <v>5</v>
      </c>
      <c r="J12" s="15"/>
      <c r="K12" s="15" t="s">
        <v>5</v>
      </c>
      <c r="L12" s="15"/>
      <c r="M12" s="16" t="s">
        <v>5</v>
      </c>
    </row>
    <row r="13">
      <c r="A13" s="13" t="str">
        <f>IFERROR(__xludf.DUMMYFUNCTION("""COMPUTED_VALUE"""),"P2")</f>
        <v>P2</v>
      </c>
      <c r="B13" s="22" t="str">
        <f>IFERROR(__xludf.DUMMYFUNCTION("""COMPUTED_VALUE"""),"3.2 Test case 2: Do not switch headset when initiating a VoIP call, if there is an ongoing call
Procedure:
1. Pair the headset with the test phones
2. Connected the headset with device A
  a. Check debug notification on Device A &amp; B, the latest state sho"&amp;"uld become CONNECTED_WITHOUT_STREAMING in 5 seconds after connecting.
3. Device A had an ongoing call
  a. Check debug notification on Device A &amp; B, the latest state should become CONNECTED_HFP in 5 seconds after connecting.
4. Make a VoIP call (Google Du"&amp;"o) on device B
Verify:
1. Do not switch the headset connection")</f>
        <v>3.2 Test case 2: Do not switch headset when initiating a VoIP call,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CONNECTED_HFP in 5 seconds after connecting.
4. Make a VoIP call (Google Duo) on device B
Verify:
1. Do not switch the headset connection</v>
      </c>
      <c r="C13" s="7">
        <f>IFERROR(__xludf.DUMMYFUNCTION("""COMPUTED_VALUE"""),1.0)</f>
        <v>1</v>
      </c>
      <c r="D13" s="15"/>
      <c r="E13" s="16" t="s">
        <v>5</v>
      </c>
      <c r="F13" s="16"/>
      <c r="G13" s="16" t="s">
        <v>5</v>
      </c>
      <c r="H13" s="15"/>
      <c r="I13" s="16" t="s">
        <v>5</v>
      </c>
      <c r="J13" s="15"/>
      <c r="K13" s="16" t="s">
        <v>5</v>
      </c>
      <c r="L13" s="15"/>
      <c r="M13" s="16" t="s">
        <v>5</v>
      </c>
    </row>
    <row r="14">
      <c r="A14" s="13" t="str">
        <f>IFERROR(__xludf.DUMMYFUNCTION("""COMPUTED_VALUE"""),"P2")</f>
        <v>P2</v>
      </c>
      <c r="B14" s="21" t="str">
        <f>IFERROR(__xludf.DUMMYFUNCTION("""COMPUTED_VALUE"""),"3.3 Test case 3: Do not switch headset when a media session is started, if there is an ongoing call
Procedure:
1. Pair the headset with the test phones
2. Connected the headset with device A
  a. Check debug notification on Device A &amp; B, the latest state"&amp;" should become CONNECTED_WITHOUT_STREAMING in 5 seconds after connecting.
3. Device A had an ongoing call
  a. Check debug notification on Device A &amp; B, the latest state should become CONNECTED_HFP in 5 seconds after connecting.
4. Play media on device B
"&amp;"
Verify:
1. Do not switch the headset connection")</f>
        <v>3.3 Test case 3: Do not switch headset when a media session is started,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CONNECTED_HFP in 5 seconds after connecting.
4. Play media on device B
Verify:
1. Do not switch the headset connection</v>
      </c>
      <c r="C14" s="7">
        <f>IFERROR(__xludf.DUMMYFUNCTION("""COMPUTED_VALUE"""),1.0)</f>
        <v>1</v>
      </c>
      <c r="D14" s="15"/>
      <c r="E14" s="16" t="s">
        <v>5</v>
      </c>
      <c r="F14" s="16"/>
      <c r="G14" s="16" t="s">
        <v>5</v>
      </c>
      <c r="H14" s="15"/>
      <c r="I14" s="16" t="s">
        <v>5</v>
      </c>
      <c r="J14" s="15"/>
      <c r="K14" s="16" t="s">
        <v>5</v>
      </c>
      <c r="L14" s="15"/>
      <c r="M14" s="16" t="s">
        <v>5</v>
      </c>
    </row>
    <row r="15">
      <c r="A15" s="13" t="str">
        <f>IFERROR(__xludf.DUMMYFUNCTION("""COMPUTED_VALUE"""),"P2")</f>
        <v>P2</v>
      </c>
      <c r="B15" s="22" t="str">
        <f>IFERROR(__xludf.DUMMYFUNCTION("""COMPUTED_VALUE"""),"3.4 Test case 4: Do not switch headset when a game started, if there is an ongoing call
Procedure:
1. Pair the headset with the test phones
2. Connected the headset with device A
  a. Check debug notification on Device A &amp; B, the latest state should beco"&amp;"me CONNECTED_WITHOUT_STREAMING in 5 seconds after connecting.
3. Device A had an ongoing call
  a. Check debug notification on Device A &amp; B, the latest state should become CONNECTED_HFP in 5 seconds after connecting.
4. Start a game on device B
Verify:
1"&amp;". Do not switch the headset connection")</f>
        <v>3.4 Test case 4: Do not switch headset when a game started,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CONNECTED_HFP in 5 seconds after connecting.
4. Start a game on device B
Verify:
1. Do not switch the headset connection</v>
      </c>
      <c r="C15" s="7">
        <f>IFERROR(__xludf.DUMMYFUNCTION("""COMPUTED_VALUE"""),1.0)</f>
        <v>1</v>
      </c>
      <c r="D15" s="15"/>
      <c r="E15" s="16" t="s">
        <v>5</v>
      </c>
      <c r="F15" s="16"/>
      <c r="G15" s="16" t="s">
        <v>5</v>
      </c>
      <c r="H15" s="15"/>
      <c r="I15" s="16" t="s">
        <v>5</v>
      </c>
      <c r="J15" s="15"/>
      <c r="K15" s="16" t="s">
        <v>5</v>
      </c>
      <c r="L15" s="15"/>
      <c r="M15" s="16" t="s">
        <v>5</v>
      </c>
    </row>
    <row r="16">
      <c r="A16" s="13" t="str">
        <f>IFERROR(__xludf.DUMMYFUNCTION("""COMPUTED_VALUE"""),"P0")</f>
        <v>P0</v>
      </c>
      <c r="B16" s="21" t="str">
        <f>IFERROR(__xludf.DUMMYFUNCTION("""COMPUTED_VALUE"""),"3.5 Test case 5: Auto-switch headset when making a call, and there is a media session playing
Procedure:
1. Pair the headset with the test phones
2. Connected the headset with device A
  a. Check debug notification on Device A &amp; B, the latest state shoul"&amp;"d become CONNECTED_WITHOUT_STREAMING in 5 seconds after connecting.
3. Device A is playing a media
  a. Check debug notification on Device A &amp; B, the latest state should become CONNECTED_A2DP_WITH_AVRCP in 5 seconds.
4. Make a call on Device B
Verify:
1."&amp;" Switch headset connection to device B upon dialing
2. HUN is shown with correct device
    Device A: ""You're hearing another ...""
    Device B: ""You're hearing this ...""
3. Audio is played to headset
4. The media on device A will pause
5. Check debug"&amp;" notification on Device A &amp; B, the latest state should become CONNECTED_HFP in 5 seconds.")</f>
        <v>3.5 Test case 5: Auto-switch headset when making a call,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4. Make a call on Device B
Verify:
1. Switch headset connection to device B upon dialing
2. HUN is shown with correct device
    Device A: "You're hearing another ..."
    Device B: "You're hearing this ..."
3. Audio is played to headset
4. The media on device A will pause
5. Check debug notification on Device A &amp; B, the latest state should become CONNECTED_HFP in 5 seconds.</v>
      </c>
      <c r="C16" s="7">
        <f>IFERROR(__xludf.DUMMYFUNCTION("""COMPUTED_VALUE"""),1.0)</f>
        <v>1</v>
      </c>
      <c r="D16" s="15"/>
      <c r="E16" s="15"/>
      <c r="F16" s="15"/>
      <c r="G16" s="15"/>
      <c r="H16" s="15"/>
      <c r="I16" s="15"/>
      <c r="J16" s="15"/>
      <c r="K16" s="15"/>
      <c r="L16" s="15"/>
      <c r="M16" s="15"/>
    </row>
    <row r="17">
      <c r="A17" s="13" t="str">
        <f>IFERROR(__xludf.DUMMYFUNCTION("""COMPUTED_VALUE"""),"P2")</f>
        <v>P2</v>
      </c>
      <c r="B17" s="21" t="str">
        <f>IFERROR(__xludf.DUMMYFUNCTION("""COMPUTED_VALUE"""),"3.6 Test case 6: Auto-switch headset when it initiate a VoIP call, and there is a media session playing
Procedure:
1. Pair the headset with the test phones
2. Connected the headset with device A
  a. Check debug notification on Device A &amp; B, the latest s"&amp;"tate should become CONNECTED_WITHOUT_STREAMING in 5 seconds after connecting.
3. Device A is playing a media
  a. Check debug notification on Device A &amp; B, the latest state should become CONNECTED_A2DP_WITH_AVRCP in 5 seconds after connecting.
4. Make a V"&amp;"oIP call (Google Duo) on device B
Verify:
1. Switch headset connection to device B when taps the dial button
2. HUN is shown with correct device
    Device A: ""You're hearing another ...""
    Device B: ""You're hearing this ...""
3. Audio is played to "&amp;"headset
4. The media on device A will pause
5. Check debug notification on Device A &amp; B, the latest state should become CONNECTED_HFP in 5 seconds after connecting.
")</f>
        <v>3.6 Test case 6: Auto-switch headset when it initiate a VoIP call,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after connecting.
4. Make a VoIP call (Google Duo) on device B
Verify:
1. Switch headset connection to device B when taps the dial button
2. HUN is shown with correct device
    Device A: "You're hearing another ..."
    Device B: "You're hearing this ..."
3. Audio is played to headset
4. The media on device A will pause
5. Check debug notification on Device A &amp; B, the latest state should become CONNECTED_HFP in 5 seconds after connecting.
</v>
      </c>
      <c r="C17" s="7">
        <f>IFERROR(__xludf.DUMMYFUNCTION("""COMPUTED_VALUE"""),1.0)</f>
        <v>1</v>
      </c>
      <c r="D17" s="15"/>
      <c r="E17" s="15"/>
      <c r="F17" s="16"/>
      <c r="G17" s="16"/>
      <c r="H17" s="15"/>
      <c r="I17" s="15"/>
      <c r="J17" s="15"/>
      <c r="K17" s="15"/>
      <c r="L17" s="16"/>
      <c r="M17" s="16"/>
    </row>
    <row r="18">
      <c r="A18" s="13" t="str">
        <f>IFERROR(__xludf.DUMMYFUNCTION("""COMPUTED_VALUE"""),"P0")</f>
        <v>P0</v>
      </c>
      <c r="B18" s="21" t="str">
        <f>IFERROR(__xludf.DUMMYFUNCTION("""COMPUTED_VALUE"""),"3.7 Test case 7: Auto-switch headset when a media session is started, and there is a media session playing
Procedure:
1. Pair the headset with the test phones
2. Connected the headset with device A
  a. Check debug notification on Device A &amp; B, the lates"&amp;"t state should become CONNECTED_WITHOUT_STREAMING in 5 seconds after connecting.
3. Device A is playing a media
  a. Check debug notification on Device A &amp; B, the latest state should become CONNECTED_A2DP_WITH_AVRCP in 5 seconds after connecting.
4. Play "&amp;"media on device B
Verify:
1. Switch headset connection to device B when the media start
2. HUN is shown with correct device
    Device A: ""You're hearing another ...""
    Device B: ""You're hearing this ...""
3. Audio is played to headset
4. The media "&amp;"on device A will pause
5. Check debug notification on Device A &amp; B, the latest state should become CONNECTED_A2DP_WITH_AVRCP in 5 seconds.")</f>
        <v>3.7 Test case 7: Auto-switch headset when a media session is started,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after connecting.
4. Play media on device B
Verify:
1. Switch headset connection to device B when the media start
2. HUN is shown with correct device
    Device A: "You're hearing another ..."
    Device B: "You're hearing this ..."
3. Audio is played to headset
4. The media on device A will pause
5. Check debug notification on Device A &amp; B, the latest state should become CONNECTED_A2DP_WITH_AVRCP in 5 seconds.</v>
      </c>
      <c r="C18" s="7">
        <f>IFERROR(__xludf.DUMMYFUNCTION("""COMPUTED_VALUE"""),1.0)</f>
        <v>1</v>
      </c>
      <c r="D18" s="15"/>
      <c r="E18" s="15"/>
      <c r="F18" s="16"/>
      <c r="G18" s="16"/>
      <c r="H18" s="15"/>
      <c r="I18" s="15"/>
      <c r="J18" s="15"/>
      <c r="K18" s="15"/>
      <c r="L18" s="16"/>
      <c r="M18" s="16"/>
    </row>
    <row r="19">
      <c r="A19" s="23" t="str">
        <f>IFERROR(__xludf.DUMMYFUNCTION("""COMPUTED_VALUE"""),"P2")</f>
        <v>P2</v>
      </c>
      <c r="B19" s="24" t="str">
        <f>IFERROR(__xludf.DUMMYFUNCTION("""COMPUTED_VALUE"""),"3.8 Test case 8: Do not switch headset when a game started, and there is a media session playing
Procedure:
1. Pair the headset with the test phones
2. Connected the headset with device A
  a. Check debug notification on Device A &amp; B, the latest state sh"&amp;"ould become CONNECTED_WITHOUT_STREAMING in 5 seconds after connecting.
3. Device A is playing a media
  a. Check debug notification on Device A &amp; B, the latest state should become CONNECTED_A2DP_WITH_AVRCP in 5 seconds after connecting.
4. Start a game on"&amp;" device B
Verify:
1. Do not switch the headset connection")</f>
        <v>3.8 Test case 8: Do not switch headset when a game started,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after connecting.
4. Start a game on device B
Verify:
1. Do not switch the headset connection</v>
      </c>
      <c r="C19" s="7">
        <f>IFERROR(__xludf.DUMMYFUNCTION("""COMPUTED_VALUE"""),1.0)</f>
        <v>1</v>
      </c>
      <c r="D19" s="15"/>
      <c r="E19" s="16" t="s">
        <v>5</v>
      </c>
      <c r="F19" s="16"/>
      <c r="G19" s="16" t="s">
        <v>5</v>
      </c>
      <c r="H19" s="15"/>
      <c r="I19" s="16" t="s">
        <v>5</v>
      </c>
      <c r="J19" s="15"/>
      <c r="K19" s="16" t="s">
        <v>5</v>
      </c>
      <c r="L19" s="16"/>
      <c r="M19" s="16" t="s">
        <v>5</v>
      </c>
    </row>
    <row r="20">
      <c r="A20" s="13" t="str">
        <f>IFERROR(__xludf.DUMMYFUNCTION("""COMPUTED_VALUE"""),"P2")</f>
        <v>P2</v>
      </c>
      <c r="B20" s="21" t="str">
        <f>IFERROR(__xludf.DUMMYFUNCTION("""COMPUTED_VALUE"""),"3.9 Test case 9: Auto-switch headset when making a call, and there is a game playing
Procedure:
1. Pair the headset with the test phones
2. Connected the headset with device A
  a. Check debug notification on Device A &amp; B, the latest state should become "&amp;"CONNECTED_WITHOUT_STREAMING in 5 seconds after connecting.
3. Device A is playing a game
  a. Check debug notification on Device A &amp; B, the latest state should become CONNECTED_A2DP_ONLY in 5 seconds after connecting.
4. Make a call to device B
Verify:
1"&amp;". Switch headset connection to device B upon dialing.
2. HUN is shown with correct device
    Device A: ""You're hearing another ...""
    Device B: ""You're hearing this ...""
3. Audio is played to headset
4. Check debug notification on Device A &amp; B, the"&amp;" latest state should become CONNECTED_HFP in 5 seconds after connecting.")</f>
        <v>3.9 Test case 9: Auto-switch headset when making a call,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Make a call to device B
Verify:
1. Switch headset connection to device B upon dialing.
2. HUN is shown with correct device
    Device A: "You're hearing another ..."
    Device B: "You're hearing this ..."
3. Audio is played to headset
4. Check debug notification on Device A &amp; B, the latest state should become CONNECTED_HFP in 5 seconds after connecting.</v>
      </c>
      <c r="C20" s="7">
        <f>IFERROR(__xludf.DUMMYFUNCTION("""COMPUTED_VALUE"""),1.0)</f>
        <v>1</v>
      </c>
      <c r="D20" s="15"/>
      <c r="E20" s="15"/>
      <c r="F20" s="16"/>
      <c r="G20" s="16"/>
      <c r="H20" s="15"/>
      <c r="I20" s="15"/>
      <c r="J20" s="15"/>
      <c r="K20" s="15"/>
      <c r="L20" s="16"/>
      <c r="M20" s="16"/>
    </row>
    <row r="21">
      <c r="A21" s="13" t="str">
        <f>IFERROR(__xludf.DUMMYFUNCTION("""COMPUTED_VALUE"""),"P2")</f>
        <v>P2</v>
      </c>
      <c r="B21" s="21" t="str">
        <f>IFERROR(__xludf.DUMMYFUNCTION("""COMPUTED_VALUE"""),"3.10 Test case 10: Auto-switch headset when initiating a VoIP call, and there is a game playing
Procedure:
1. Pair the headset with the test phones
2. Connected the headset with device A
  a. Check debug notification on Device A &amp; B, the latest state sho"&amp;"uld become CONNECTED_WITHOUT_STREAMING in 5 seconds after connecting.
3. Device A is playing a game
  a. Check debug notification on Device A &amp; B, the latest state should become CONNECTED_A2DP_ONLY in 5 seconds after connecting.
4. Make a VoIP call (Googl"&amp;"e Duo) on device B
Verify:
1. Switch headset connection to device B when taps the dial button
2. HUN is shown with correct device
    Device A: ""You're hearing another ...""
    Device B: ""You're hearing this ...""
3. VoIP call audio is played to heads"&amp;"et
4. Check debug notification on Device A &amp; B, the latest state should become CONNECTED_HFP in 5 seconds after connecting.")</f>
        <v>3.10 Test case 10: Auto-switch headset when initiating a VoIP call,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Make a VoIP call (Google Duo) on device B
Verify:
1. Switch headset connection to device B when taps the dial button
2. HUN is shown with correct device
    Device A: "You're hearing another ..."
    Device B: "You're hearing this ..."
3. VoIP call audio is played to headset
4. Check debug notification on Device A &amp; B, the latest state should become CONNECTED_HFP in 5 seconds after connecting.</v>
      </c>
      <c r="C21" s="7">
        <f>IFERROR(__xludf.DUMMYFUNCTION("""COMPUTED_VALUE"""),1.0)</f>
        <v>1</v>
      </c>
      <c r="D21" s="15"/>
      <c r="E21" s="15"/>
      <c r="F21" s="16"/>
      <c r="G21" s="15"/>
      <c r="H21" s="15"/>
      <c r="I21" s="15"/>
      <c r="J21" s="15"/>
      <c r="K21" s="15"/>
      <c r="L21" s="16"/>
      <c r="M21" s="15"/>
    </row>
    <row r="22">
      <c r="A22" s="13" t="str">
        <f>IFERROR(__xludf.DUMMYFUNCTION("""COMPUTED_VALUE"""),"P2")</f>
        <v>P2</v>
      </c>
      <c r="B22" s="21" t="str">
        <f>IFERROR(__xludf.DUMMYFUNCTION("""COMPUTED_VALUE"""),"3.11 Test case 11: Auto-switch headset when a media session is started, and there is a game playing
Procedure:
1. Pair the headset with the test phones
2. Connected the headset with device A
  a. Check debug notification on Device A &amp; B, the latest state"&amp;" should become CONNECTED_WITHOUT_STREAMING in 5 seconds after connecting.
3. Device A is playing a game
  a. Check debug notification on Device A &amp; B, the latest state should become CONNECTED_A2DP_ONLY in 5 seconds after connecting.
4. Play media on devic"&amp;"e B
Verify:
1. Switch headset connection to device B when the media start
2. HUN is shown with correct device
3. Audio is played to headset
    Device A: ""You're hearing another ...""
    Device B: ""You're hearing this ...""
4. Check debug notification"&amp;" on Device A &amp; B, the latest state should become CONNECTED_A2DP_WITH_AVRCP in 5 seconds after connecting.")</f>
        <v>3.11 Test case 11: Auto-switch headset when a media session is started,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Play media on device B
Verify:
1. Switch headset connection to device B when the media start
2. HUN is shown with correct device
3. Audio is played to headset
    Device A: "You're hearing another ..."
    Device B: "You're hearing this ..."
4. Check debug notification on Device A &amp; B, the latest state should become CONNECTED_A2DP_WITH_AVRCP in 5 seconds after connecting.</v>
      </c>
      <c r="C22" s="7">
        <f>IFERROR(__xludf.DUMMYFUNCTION("""COMPUTED_VALUE"""),1.0)</f>
        <v>1</v>
      </c>
      <c r="D22" s="15"/>
      <c r="E22" s="15"/>
      <c r="F22" s="16"/>
      <c r="G22" s="16"/>
      <c r="H22" s="15"/>
      <c r="I22" s="15"/>
      <c r="J22" s="15"/>
      <c r="K22" s="15"/>
      <c r="L22" s="16"/>
      <c r="M22" s="16"/>
    </row>
    <row r="23">
      <c r="A23" s="13" t="str">
        <f>IFERROR(__xludf.DUMMYFUNCTION("""COMPUTED_VALUE"""),"P1")</f>
        <v>P1</v>
      </c>
      <c r="B23" s="21" t="str">
        <f>IFERROR(__xludf.DUMMYFUNCTION("""COMPUTED_VALUE"""),"3.12 Test case 12: Auto-switch headset when a game started, and there is a game playing
NOTE: To avoid some games trigger switching back immediately, switching for game audio will be blocked within 10s of disconnecting. Therefore, when running this test "&amp;"case, please ensure that there is a gap of more than 10 seconds from the last disconnection.
Procedure:
1. Pair the headset with the test phones
2. Connected the headset with device A
  a. (P2) Check debug notification on Device A &amp; B, the latest state s"&amp;"hould become CONNECTED_WITHOUT_STREAMING in 5 seconds after connecting.
3. Device A is playing a game
  a. Check debug notification on Device A &amp; B, the latest state should become CONNECTED_A2DP_ONLY in 5 seconds after connecting.
4. Start a game on devic"&amp;"e B
Verify:
1. Switch headset connection to device B when the game is started
2. HUN is shown with correct device
    Device A: ""You're hearing another ...""
    Device B: ""You're hearing this ...""
3. B audio is played to headset")</f>
        <v>3.12 Test case 12: Auto-switch headset when a game started, and there is a game playing
NOTE: To avoid some games trigger switching back immediately, switching for game audio will be blocked within 10s of disconnecting. Therefore, when running this test case, please ensure that there is a gap of more than 10 seconds from the last disconnection.
Procedure:
1. Pair the headset with the test phones
2. Connected the headset with device A
  a. (P2)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Start a game on device B
Verify:
1. Switch headset connection to device B when the game is started
2. HUN is shown with correct device
    Device A: "You're hearing another ..."
    Device B: "You're hearing this ..."
3. B audio is played to headset</v>
      </c>
      <c r="C23" s="7">
        <f>IFERROR(__xludf.DUMMYFUNCTION("""COMPUTED_VALUE"""),1.0)</f>
        <v>1</v>
      </c>
      <c r="D23" s="15"/>
      <c r="E23" s="15"/>
      <c r="F23" s="16"/>
      <c r="G23" s="15"/>
      <c r="H23" s="15"/>
      <c r="I23" s="15"/>
      <c r="J23" s="15"/>
      <c r="K23" s="15"/>
      <c r="L23" s="16"/>
      <c r="M23" s="16"/>
    </row>
    <row r="24">
      <c r="A24" s="13" t="str">
        <f>IFERROR(__xludf.DUMMYFUNCTION("""COMPUTED_VALUE"""),"P1")</f>
        <v>P1</v>
      </c>
      <c r="B24" s="21" t="str">
        <f>IFERROR(__xludf.DUMMYFUNCTION("""COMPUTED_VALUE"""),"3.13 Test case 13: Auto-switch headset when making a call
Procedure:
1. Pair the headset with the test phones
2. Connected the headset with device A
  a. (P2) Check debug notification on Device A &amp; B, the latest state should become CONNECTED_WITHOUT_STRE"&amp;"AMING in 5 seconds after connecting.
3. Device A is idle and no active audio
4. Make a call on device B
Verify:
1. Switch headset connection to device B upon dialing
2. HUN is shown with correct device
    Device A: (single point) ""You're hearing anothe"&amp;"r ...""
                    (multiple point) No HUN
    Device B: ""You're hearing this ...""
3. Audio is played to headset
4. Check debug notification on Device A &amp; B, the latest state should become CONNECTED_HFP in 5 seconds.")</f>
        <v>3.13 Test case 13: Auto-switch headset when making a call
Procedure:
1. Pair the headset with the test phones
2. Connected the headset with device A
  a. (P2) Check debug notification on Device A &amp; B, the latest state should become CONNECTED_WITHOUT_STREAMING in 5 seconds after connecting.
3. Device A is idle and no active audio
4. Make a call on device B
Verify:
1. Switch headset connection to device B upon dialing
2. HUN is shown with correct device
    Device A: (single point) "You're hearing another ..."
                    (multiple point) No HUN
    Device B: "You're hearing this ..."
3. Audio is played to headset
4. Check debug notification on Device A &amp; B, the latest state should become CONNECTED_HFP in 5 seconds.</v>
      </c>
      <c r="C24" s="7">
        <f>IFERROR(__xludf.DUMMYFUNCTION("""COMPUTED_VALUE"""),1.0)</f>
        <v>1</v>
      </c>
      <c r="D24" s="15"/>
      <c r="E24" s="15"/>
      <c r="F24" s="16"/>
      <c r="G24" s="16"/>
      <c r="H24" s="15"/>
      <c r="I24" s="15"/>
      <c r="J24" s="15"/>
      <c r="K24" s="15"/>
      <c r="L24" s="16"/>
      <c r="M24" s="16"/>
    </row>
    <row r="25">
      <c r="A25" s="13" t="str">
        <f>IFERROR(__xludf.DUMMYFUNCTION("""COMPUTED_VALUE"""),"P2")</f>
        <v>P2</v>
      </c>
      <c r="B25" s="21" t="str">
        <f>IFERROR(__xludf.DUMMYFUNCTION("""COMPUTED_VALUE"""),"3.14 Test case 14: Auto-switch headset when it initiate a VoIP call
Procedure:
1. Pair the headset with the test phones
2. Connected the headset with device A
  a. Check debug notification on Device A &amp; B, the latest state should become CONNECTED_WITHOUT"&amp;"_STREAMING in 5 seconds after connecting.
3. Device A is idle and no active audio
4. Make a VoIP call (Google Duo) on device B
Verify:
1. Switch headset connection to device B when taps the dial button
2. HUN is shown with correct device
    Device A: (s"&amp;"ingle point) ""You're hearing another ...""
                    (multiple point) No HUN
    Device B: ""You're hearing this ...""
3. Audio is played to headset
4. Check debug notification on Device A &amp; B, the latest state should become CONNECTED_HFP in 5 "&amp;"seconds.")</f>
        <v>3.14 Test case 14: Auto-switch headset when it initiate a VoIP call
Procedure:
1. Pair the headset with the test phones
2. Connected the headset with device A
  a. Check debug notification on Device A &amp; B, the latest state should become CONNECTED_WITHOUT_STREAMING in 5 seconds after connecting.
3. Device A is idle and no active audio
4. Make a VoIP call (Google Duo) on device B
Verify:
1. Switch headset connection to device B when taps the dial button
2. HUN is shown with correct device
    Device A: (single point) "You're hearing another ..."
                    (multiple point) No HUN
    Device B: "You're hearing this ..."
3. Audio is played to headset
4. Check debug notification on Device A &amp; B, the latest state should become CONNECTED_HFP in 5 seconds.</v>
      </c>
      <c r="C25" s="7">
        <f>IFERROR(__xludf.DUMMYFUNCTION("""COMPUTED_VALUE"""),1.0)</f>
        <v>1</v>
      </c>
      <c r="D25" s="15"/>
      <c r="E25" s="15"/>
      <c r="F25" s="16"/>
      <c r="G25" s="15"/>
      <c r="H25" s="15"/>
      <c r="I25" s="15"/>
      <c r="J25" s="15"/>
      <c r="K25" s="15"/>
      <c r="L25" s="16"/>
      <c r="M25" s="15"/>
    </row>
    <row r="26">
      <c r="A26" s="13" t="str">
        <f>IFERROR(__xludf.DUMMYFUNCTION("""COMPUTED_VALUE"""),"P1")</f>
        <v>P1</v>
      </c>
      <c r="B26" s="21" t="str">
        <f>IFERROR(__xludf.DUMMYFUNCTION("""COMPUTED_VALUE"""),"3.15 Test case 15: Auto-switch headset when a media session is started
Procedure:
1. Pair the headset with the test phones
2. Connected the headset with device A
  a. (P2) Check debug notification on Device A &amp; B, the latest state should become CONNECTED"&amp;"_WITHOUT_STREAMING in 5 seconds after connecting.
3. Device A is idle and no active audio
4. Play media on device B
Verify:
1. Switch headset connection to device B when the media start
2. HUN is shown with correct device
    Device A: (single point) ""Y"&amp;"ou're hearing another ...""
                    (multiple point) No HUN
    Device B: ""You're hearing this ...""
3. Audio is played to headset
4. Check debug notification on Device A &amp; B, the latest state should become CONNECTED_A2DP_WITH_AVRCP in 5 seco"&amp;"nds.")</f>
        <v>3.15 Test case 15: Auto-switch headset when a media session is started
Procedure:
1. Pair the headset with the test phones
2. Connected the headset with device A
  a. (P2) Check debug notification on Device A &amp; B, the latest state should become CONNECTED_WITHOUT_STREAMING in 5 seconds after connecting.
3. Device A is idle and no active audio
4. Play media on device B
Verify:
1. Switch headset connection to device B when the media start
2. HUN is shown with correct device
    Device A: (single point) "You're hearing another ..."
                    (multiple point) No HUN
    Device B: "You're hearing this ..."
3. Audio is played to headset
4. Check debug notification on Device A &amp; B, the latest state should become CONNECTED_A2DP_WITH_AVRCP in 5 seconds.</v>
      </c>
      <c r="C26" s="7">
        <f>IFERROR(__xludf.DUMMYFUNCTION("""COMPUTED_VALUE"""),1.0)</f>
        <v>1</v>
      </c>
      <c r="D26" s="15"/>
      <c r="E26" s="15"/>
      <c r="F26" s="16"/>
      <c r="G26" s="16"/>
      <c r="H26" s="15"/>
      <c r="I26" s="15"/>
      <c r="J26" s="15"/>
      <c r="K26" s="15"/>
      <c r="L26" s="16"/>
      <c r="M26" s="16"/>
    </row>
    <row r="27">
      <c r="A27" s="13" t="str">
        <f>IFERROR(__xludf.DUMMYFUNCTION("""COMPUTED_VALUE"""),"P2")</f>
        <v>P2</v>
      </c>
      <c r="B27" s="21" t="str">
        <f>IFERROR(__xludf.DUMMYFUNCTION("""COMPUTED_VALUE"""),"3.16 Test case 16: Auto-switch headset when a game started
Procedure:
1. Pair the headset with the test phones
2. Connected the headset with device A
  a. Check debug notification on Device A &amp; B, the latest state should become CONNECTED_WITHOUT_STREAMIN"&amp;"G in 5 seconds after connecting.
3. Device A is idle and no active audio
4. Start a game on device B
Verify:
1. Switch headset connection to device 2 when the game is started
2. HUN is shown with correct device
    Device A: (single point) ""You're heari"&amp;"ng another ...""
                    (multiple point) No HUN
    Device B: ""You're hearing this ...""
3. Audio is played to headset
4. Check debug notification on Device A &amp; B, the latest state should become CONNECTED_A2DP_ONLY in 5 seconds.")</f>
        <v>3.16 Test case 16: Auto-switch headset when a game started
Procedure:
1. Pair the headset with the test phones
2. Connected the headset with device A
  a. Check debug notification on Device A &amp; B, the latest state should become CONNECTED_WITHOUT_STREAMING in 5 seconds after connecting.
3. Device A is idle and no active audio
4. Start a game on device B
Verify:
1. Switch headset connection to device 2 when the game is started
2. HUN is shown with correct device
    Device A: (single point) "You're hearing another ..."
                    (multiple point) No HUN
    Device B: "You're hearing this ..."
3. Audio is played to headset
4. Check debug notification on Device A &amp; B, the latest state should become CONNECTED_A2DP_ONLY in 5 seconds.</v>
      </c>
      <c r="C27" s="7">
        <f>IFERROR(__xludf.DUMMYFUNCTION("""COMPUTED_VALUE"""),1.0)</f>
        <v>1</v>
      </c>
      <c r="D27" s="15"/>
      <c r="E27" s="15"/>
      <c r="F27" s="16"/>
      <c r="G27" s="16"/>
      <c r="H27" s="15"/>
      <c r="I27" s="15"/>
      <c r="J27" s="15"/>
      <c r="K27" s="15"/>
      <c r="L27" s="16"/>
      <c r="M27" s="16"/>
    </row>
    <row r="28">
      <c r="A28" s="13" t="str">
        <f>IFERROR(__xludf.DUMMYFUNCTION("""COMPUTED_VALUE"""),"P0")</f>
        <v>P0</v>
      </c>
      <c r="B28" s="25" t="str">
        <f>IFERROR(__xludf.DUMMYFUNCTION("""COMPUTED_VALUE"""),"3.17 Test case 17: Revert the headset from target device after it auto-switched
Procedure:
1. Pair the headset with the test phones
2. If headset is Multipoint only, connect headset with device C (with same Google account), play media and pause
3. Connec"&amp;"ted the headset with device A
  a. Check debug notification on Device A &amp; B, the latest state should become CONNECTED_WITHOUT_STREAMING in 5 seconds after connecting.
4. Device A is idle and no audio
5. Play media on device B
  a. Check debug notification"&amp;" on Device A &amp; B, the latest state should become CONNECTED_A2DP_WITH_AVRCP in 5 seconds after media playing.
6. The headset disconnect with device A and connect to device B when the media session start
7. Tap the device B revert notification ""Tap to swit"&amp;"ch to last device""
Verify:
1. Headset disconnect with device B and connect with device A upon tapping the revert notification
2. No resume play on device A
3. Check debug notification on Device A &amp; B, the latest state should become CONNECTED_WITHOUT_STR"&amp;"EAMING in 5 seconds after connecting.")</f>
        <v>3.17 Test case 17: Revert the headset from target device after it auto-switched
Procedure:
1. Pair the headset with the test phones
2. If headset is Multipoint only, connect headset with device C (with same Google account), play media and pause
3. Connected the headset with device A
  a. Check debug notification on Device A &amp; B, the latest state should become CONNECTED_WITHOUT_STREAMING in 5 seconds after connecting.
4. Device A is idle and no audio
5. Play media on device B
  a. Check debug notification on Device A &amp; B, the latest state should become CONNECTED_A2DP_WITH_AVRCP in 5 seconds after media playing.
6. The headset disconnect with device A and connect to device B when the media session start
7. Tap the device B revert notification "Tap to switch to last device"
Verify:
1. Headset disconnect with device B and connect with device A upon tapping the revert notification
2. No resume play on device A
3. Check debug notification on Device A &amp; B, the latest state should become CONNECTED_WITHOUT_STREAMING in 5 seconds after connecting.</v>
      </c>
      <c r="C28" s="7">
        <f>IFERROR(__xludf.DUMMYFUNCTION("""COMPUTED_VALUE"""),1.0)</f>
        <v>1</v>
      </c>
      <c r="D28" s="15"/>
      <c r="E28" s="15"/>
      <c r="F28" s="16"/>
      <c r="G28" s="16"/>
      <c r="H28" s="15"/>
      <c r="I28" s="15"/>
      <c r="J28" s="15"/>
      <c r="K28" s="15"/>
      <c r="L28" s="16"/>
      <c r="M28" s="16"/>
    </row>
    <row r="29">
      <c r="A29" s="13" t="str">
        <f>IFERROR(__xludf.DUMMYFUNCTION("""COMPUTED_VALUE"""),"P1")</f>
        <v>P1</v>
      </c>
      <c r="B29" s="21" t="str">
        <f>IFERROR(__xludf.DUMMYFUNCTION("""COMPUTED_VALUE"""),"3.18 Test case 18: Revert the headset from target device after it auto-connected
Procedure:
1. Pair the headset with the test phones
2. Device A is idle and no active audio
3. Disconnect the headset with all devices
  a. Check debug notification on Devic"&amp;"e A &amp; B, the latest state should become NO_CONNECTION in 5 seconds after disconnecting. with key state MostRecentlyInUse.
4. Play media on device B
5. The headset should connect with device B when the media session start
  a. Check debug notification on D"&amp;"evice A &amp; B, the latest state should become CONNECTED_A2DP_WITH_AVRCP in 5 seconds after media playing. with key state InUse.
6. Tap the device B revert notification ""Tap to undo""
Verify:
1. The headset connection should be back to previous status whic"&amp;"h is disconnected with all devices upon tapping the revert notification
2. Check debug notification on Device A &amp; B, the latest state should become NO_CONNECTION in 5 seconds after disconnecting. with key state MostRecentlyInUse.")</f>
        <v>3.18 Test case 18: Revert the headset from target device after it auto-connected
Procedure:
1. Pair the headset with the test phones
2. Device A is idle and no active audio
3. Disconnect the headset with all devices
  a. Check debug notification on Device A &amp; B, the latest state should become NO_CONNECTION in 5 seconds after disconnecting. with key state MostRecentlyInUse.
4. Play media on device B
5. The headset should connect with device B when the media session start
  a. Check debug notification on Device A &amp; B, the latest state should become CONNECTED_A2DP_WITH_AVRCP in 5 seconds after media playing. with key state InUse.
6. Tap the device B revert notification "Tap to undo"
Verify:
1. The headset connection should be back to previous status which is disconnected with all devices upon tapping the revert notification
2. Check debug notification on Device A &amp; B, the latest state should become NO_CONNECTION in 5 seconds after disconnecting. with key state MostRecentlyInUse.</v>
      </c>
      <c r="C29" s="7">
        <f>IFERROR(__xludf.DUMMYFUNCTION("""COMPUTED_VALUE"""),1.0)</f>
        <v>1</v>
      </c>
      <c r="D29" s="15"/>
      <c r="E29" s="15"/>
      <c r="F29" s="16"/>
      <c r="G29" s="16"/>
      <c r="H29" s="15"/>
      <c r="I29" s="15"/>
      <c r="J29" s="15"/>
      <c r="K29" s="15"/>
      <c r="L29" s="16"/>
      <c r="M29" s="16"/>
    </row>
    <row r="30">
      <c r="A30" s="13" t="str">
        <f>IFERROR(__xludf.DUMMYFUNCTION("""COMPUTED_VALUE"""),"P0")</f>
        <v>P0</v>
      </c>
      <c r="B30" s="21" t="str">
        <f>IFERROR(__xludf.DUMMYFUNCTION("""COMPUTED_VALUE"""),"3.19 Test case 19: Auto-connect headset when it makes a call
Procedure:
1. Pair the headset with the test phones
2. Connected the headset with device B only
  a. (P2) Check debug notification on Device B, the latest state should become CONNECTED_WITHOUT_"&amp;"STREAMING in 5 seconds after connecting.
3. Disconnect the headset with device B
  a. Check debug notification on Device B, the latest state should become NO_CONNECTION in 5 seconds after disconnecting, with key state MostRecentlyInUse.
4. Make a call on "&amp;"device B
Verify:
1. Connect headset connection to device B when taps the dial button
2. HUN is shown with correct device
    Device B: ""You're hearing this ...""
3. Audio is played to headset
4. Check debug notification on Device B, the latest state sho"&amp;"uld become CONNECTED_HFP in 5 seconds after connecting, with key state InUse.
")</f>
        <v>3.19 Test case 19: Auto-connect headset when it makes a call
Procedure:
1. Pair the headset with the test phones
2. Connected the headset with device B only
  a. (P2) Check debug notification on Device B, the latest state should become CONNECTED_WITHOUT_STREAMING in 5 seconds after connecting.
3. Disconnect the headset with device B
  a. Check debug notification on Device B, the latest state should become NO_CONNECTION in 5 seconds after disconnecting, with key state MostRecentlyInUse.
4. Make a call on device B
Verify:
1. Connect headset connection to device B when taps the dial button
2. HUN is shown with correct device
    Device B: "You're hearing this ..."
3. Audio is played to headset
4. Check debug notification on Device B, the latest state should become CONNECTED_HFP in 5 seconds after connecting, with key state InUse.
</v>
      </c>
      <c r="C30" s="7">
        <f>IFERROR(__xludf.DUMMYFUNCTION("""COMPUTED_VALUE"""),1.0)</f>
        <v>1</v>
      </c>
      <c r="D30" s="15"/>
      <c r="E30" s="15"/>
      <c r="F30" s="16"/>
      <c r="G30" s="16"/>
      <c r="H30" s="15"/>
      <c r="I30" s="15"/>
      <c r="J30" s="15"/>
      <c r="K30" s="15"/>
      <c r="L30" s="16"/>
      <c r="M30" s="16"/>
    </row>
    <row r="31">
      <c r="A31" s="13" t="str">
        <f>IFERROR(__xludf.DUMMYFUNCTION("""COMPUTED_VALUE"""),"P0")</f>
        <v>P0</v>
      </c>
      <c r="B31" s="21" t="str">
        <f>IFERROR(__xludf.DUMMYFUNCTION("""COMPUTED_VALUE"""),"3.20 Test case 20: Auto-connect headset when a media session is started
Procedure:
1. Pair the headset with the test phones
2. Connected the headset with device B only
  a. (P2) Check debug notification on Device B, the latest state should become CONNECT"&amp;"ED_WITHOUT_STREAMING in 5 seconds after connecting.
3. Disconnect the headset with device B
  a. Check debug notification on Device B, the latest state should become NO_CONNECTION in 5 seconds after disconnecting, with key state MostRecentlyInUse.
4. Play"&amp;" media on device B
Verify:
1. Connect headset connection to device B when the media start
2. HUN is shown with correct device
    Device B: ""You're hearing this ...""
3. Audio is played to headset
4. Check debug notification on Device B, the latest stat"&amp;"e should become CONNECTED_A2DP_WITH_AVRCP in 5 seconds after connecting, with key state InUse.")</f>
        <v>3.20 Test case 20: Auto-connect headset when a media session is started
Procedure:
1. Pair the headset with the test phones
2. Connected the headset with device B only
  a. (P2) Check debug notification on Device B, the latest state should become CONNECTED_WITHOUT_STREAMING in 5 seconds after connecting.
3. Disconnect the headset with device B
  a. Check debug notification on Device B, the latest state should become NO_CONNECTION in 5 seconds after disconnecting, with key state MostRecentlyInUse.
4. Play media on device B
Verify:
1. Connect headset connection to device B when the media start
2. HUN is shown with correct device
    Device B: "You're hearing this ..."
3. Audio is played to headset
4. Check debug notification on Device B, the latest state should become CONNECTED_A2DP_WITH_AVRCP in 5 seconds after connecting, with key state InUse.</v>
      </c>
      <c r="C31" s="7">
        <f>IFERROR(__xludf.DUMMYFUNCTION("""COMPUTED_VALUE"""),1.0)</f>
        <v>1</v>
      </c>
      <c r="D31" s="15"/>
      <c r="E31" s="15"/>
      <c r="F31" s="16"/>
      <c r="G31" s="16"/>
      <c r="H31" s="15"/>
      <c r="I31" s="15"/>
      <c r="J31" s="15"/>
      <c r="K31" s="15"/>
      <c r="L31" s="16"/>
      <c r="M31" s="16"/>
    </row>
    <row r="32">
      <c r="A32" s="13" t="str">
        <f>IFERROR(__xludf.DUMMYFUNCTION("""COMPUTED_VALUE"""),"P1")</f>
        <v>P1</v>
      </c>
      <c r="B32" s="21" t="str">
        <f>IFERROR(__xludf.DUMMYFUNCTION("""COMPUTED_VALUE"""),"3.21 Test case 21: Do not switch headset when a media session is started, if it's connected with a non-SASS device
(This test case is for Singlepoint/Multipoint off, skip if the headset is Multipoint only)
Procedure:
1. Pair the headset with the test pho"&amp;"nes
2. Device B is SASS device
3. Device N is non-SASS device
4. Connected the headset with device B
  a. (P2) Check debug notification on Device B, the latest state should become CONNECTED_WITHOUT_STREAMING in 5 seconds after connecting.
5. Disconnect th"&amp;"e headset with device B
6. Connect the headset with device N (non-SASS), play media and pause
  a. Check debug notification on Device B, the latest state should become CONNECTED_WITHOUT_STREAMING in 10 seconds after pausing, with key state MostRecentlyInU"&amp;"se.
7. Play media on device B
Verify:
1. Do not switch the headset connection")</f>
        <v>3.21 Test case 21: Do not switch headset when a media session is started, if it's connected with a non-SASS device
(This test case is for Singlepoint/Multipoint off, skip if the headset is Multipoint only)
Procedure:
1. Pair the headset with the test phones
2. Device B is SASS device
3. Device N is non-SASS device
4. Connected the headset with device B
  a. (P2) Check debug notification on Device B, the latest state should become CONNECTED_WITHOUT_STREAMING in 5 seconds after connecting.
5. Disconnect the headset with device B
6. Connect the headset with device N (non-SASS), play media and pause
  a. Check debug notification on Device B, the latest state should become CONNECTED_WITHOUT_STREAMING in 10 seconds after pausing, with key state MostRecentlyInUse.
7. Play media on device B
Verify:
1. Do not switch the headset connection</v>
      </c>
      <c r="C32" s="7">
        <f>IFERROR(__xludf.DUMMYFUNCTION("""COMPUTED_VALUE"""),1.0)</f>
        <v>1</v>
      </c>
      <c r="D32" s="15"/>
      <c r="E32" s="16" t="s">
        <v>5</v>
      </c>
      <c r="F32" s="16"/>
      <c r="G32" s="16" t="s">
        <v>5</v>
      </c>
      <c r="H32" s="15"/>
      <c r="I32" s="16" t="s">
        <v>5</v>
      </c>
      <c r="J32" s="15"/>
      <c r="K32" s="16" t="s">
        <v>5</v>
      </c>
      <c r="L32" s="16"/>
      <c r="M32" s="16" t="s">
        <v>5</v>
      </c>
    </row>
    <row r="33">
      <c r="A33" s="13" t="str">
        <f>IFERROR(__xludf.DUMMYFUNCTION("""COMPUTED_VALUE"""),"P2")</f>
        <v>P2</v>
      </c>
      <c r="B33" s="21" t="str">
        <f>IFERROR(__xludf.DUMMYFUNCTION("""COMPUTED_VALUE"""),"3.22 Test case 22: Do not switch headset when it initiate a call, if it's connected with a non-SASS device
(This test case is for Singlepoint/Multipoint off, skip if the headset is Multipoint only)
Procedure:
1. Pair the headset with the test phones
2. D"&amp;"evice B is SASS device
3. Device N is non-SASS device
4. Connected the headset with device B
  a. Check debug notification on device B, the latest state should become CONNECTED_WITHOUT_STREAMING in 5 seconds after connecting.
5. Disconnect the headset wit"&amp;"h device B
6. Connect the headset with device N (non-SASS), play media and pause
  a. Check debug notification on Device B, the latest state should become CONNECTED_WITHOUT_STREAMING in 10 seconds after pausing, with key state MostRecentlyInUse.
7. Initia"&amp;"te a call on device B
Verify:
1. Do not switch the headset connection
")</f>
        <v>3.22 Test case 22: Do not switch headset when it initiate a call, if it's connected with a non-SASS device
(This test case is for Singlepoint/Multipoint off, skip if the headset is Multipoint only)
Procedure:
1. Pair the headset with the test phones
2. Device B is SASS device
3. Device N is non-SASS device
4. Connected the headset with device B
  a. Check debug notification on device B, the latest state should become CONNECTED_WITHOUT_STREAMING in 5 seconds after connecting.
5. Disconnect the headset with device B
6. Connect the headset with device N (non-SASS), play media and pause
  a. Check debug notification on Device B, the latest state should become CONNECTED_WITHOUT_STREAMING in 10 seconds after pausing, with key state MostRecentlyInUse.
7. Initiate a call on device B
Verify:
1. Do not switch the headset connection
</v>
      </c>
      <c r="C33" s="7">
        <f>IFERROR(__xludf.DUMMYFUNCTION("""COMPUTED_VALUE"""),1.0)</f>
        <v>1</v>
      </c>
      <c r="D33" s="15"/>
      <c r="E33" s="16" t="s">
        <v>5</v>
      </c>
      <c r="F33" s="16"/>
      <c r="G33" s="16" t="s">
        <v>5</v>
      </c>
      <c r="H33" s="15"/>
      <c r="I33" s="16" t="s">
        <v>5</v>
      </c>
      <c r="J33" s="15"/>
      <c r="K33" s="16" t="s">
        <v>5</v>
      </c>
      <c r="L33" s="16"/>
      <c r="M33" s="16" t="s">
        <v>5</v>
      </c>
    </row>
    <row r="34">
      <c r="A34" s="13" t="str">
        <f>IFERROR(__xludf.DUMMYFUNCTION("""COMPUTED_VALUE"""),"P0")</f>
        <v>P0</v>
      </c>
      <c r="B34" s="21" t="str">
        <f>IFERROR(__xludf.DUMMYFUNCTION("""COMPUTED_VALUE"""),"3.23 Test case 23: Auto-connect headset when making a call, if the previous connection is a non-SASS device
Procedure:
1. Pair the headset with the test phones
2. Device B is SASS device
3. Device N is non-SASS device
4. Connected the headset with device"&amp;" B
  a. Check debug notification on Device B, the latest state should become CONNECTED_WITHOUT_STREAMING in 5 seconds after connecting.
5. Disconnect the headset with device B
6. Connect the headset with device N (non-SASS)
  a. Check debug notification o"&amp;"n Device B, the latest state should become CONNECTED_WITHOUT_STREAMING in 5 seconds after connecting, with key state MostRecentlyInUse.
7. Disconnect the headset with device N (non-SASS)
  a. Check debug notification on Device B, the latest state should b"&amp;"ecome NO_CONNECTION in 5 seconds after disconnecting, with key state MostRecentlyInUse.
8. Make a call on device B
Verify:
1. Connect headset connection to device B when taps the dial button
2. HUN is shown with correct device
    Device B: ""You're hear"&amp;"ing this ...""
3. Audio is played to headset
4. Check debug notification on Device B, the latest state should become CONNECTED_HFP in 5 seconds after connecting. with key state InUse.")</f>
        <v>3.23 Test case 23: Auto-connect headset when making a call, if the previous connection is a non-SASS device
Procedure:
1. Pair the headset with the test phones
2. Device B is SASS device
3. Device N is non-SASS device
4. Connected the headset with device B
  a. Check debug notification on Device B, the latest state should become CONNECTED_WITHOUT_STREAMING in 5 seconds after connecting.
5. Disconnect the headset with device B
6. Connect the headset with device N (non-SASS)
  a. Check debug notification on Device B, the latest state should become CONNECTED_WITHOUT_STREAMING in 5 seconds after connecting, with key state MostRecentlyInUse.
7. Disconnect the headset with device N (non-SASS)
  a. Check debug notification on Device B, the latest state should become NO_CONNECTION in 5 seconds after disconnecting, with key state MostRecentlyInUse.
8. Make a call on device B
Verify:
1. Connect headset connection to device B when taps the dial button
2. HUN is shown with correct device
    Device B: "You're hearing this ..."
3. Audio is played to headset
4. Check debug notification on Device B, the latest state should become CONNECTED_HFP in 5 seconds after connecting. with key state InUse.</v>
      </c>
      <c r="C34" s="7">
        <f>IFERROR(__xludf.DUMMYFUNCTION("""COMPUTED_VALUE"""),1.0)</f>
        <v>1</v>
      </c>
      <c r="D34" s="15"/>
      <c r="E34" s="15"/>
      <c r="F34" s="16"/>
      <c r="G34" s="16"/>
      <c r="H34" s="15"/>
      <c r="I34" s="15"/>
      <c r="J34" s="15"/>
      <c r="K34" s="15"/>
      <c r="L34" s="16"/>
      <c r="M34" s="15"/>
    </row>
    <row r="35">
      <c r="A35" s="13" t="str">
        <f>IFERROR(__xludf.DUMMYFUNCTION("""COMPUTED_VALUE"""),"P2")</f>
        <v>P2</v>
      </c>
      <c r="B35" s="21" t="str">
        <f>IFERROR(__xludf.DUMMYFUNCTION("""COMPUTED_VALUE"""),"3.24 Test case 24: Auto-connect headset when a media session is started, if the previous connection is a non-SASS device
Procedure:
1. Pair the headset with the test phones
2. Device B is SASS device
3. Device N is non-SASS device
4. Connected the headse"&amp;"t with device B
  a. Check debug notification on Device B, the latest state should become CONNECTED_WITHOUT_STREAMING in 5 seconds after connecting. key state is InUse.
5. Disconnect the headset with device B
6. Connect the headset with device N (non-SASS"&amp;")
  a. Check debug notification on Device B, key state is MostRecentlyInUse.
7. Disconnect the headset with device N (non-SASS)
  a. Check debug notification on Device B, the latest state should become NO_CONNECTION in 5 seconds after disconnecting. key s"&amp;"tate is MostRecentlyInUse.
8. Play media on device B
Verify:
1. Connect headset connection to device B when the media start
2. HUN is shown with correct device
    Device B: ""You're hearing this ...""
3. Audio is played to headset
4. Check debug notific"&amp;"ation on Device B, the latest state should become CONNECTED_A2DP_WITH_AVRCP in 5 seconds after connecting. with key state InUse.")</f>
        <v>3.24 Test case 24: Auto-connect headset when a media session is started, if the previous connection is a non-SASS device
Procedure:
1. Pair the headset with the test phones
2. Device B is SASS device
3. Device N is non-SASS device
4. Connected the headset with device B
  a. Check debug notification on Device B, the latest state should become CONNECTED_WITHOUT_STREAMING in 5 seconds after connecting. key state is InUse.
5. Disconnect the headset with device B
6. Connect the headset with device N (non-SASS)
  a. Check debug notification on Device B, key state is MostRecentlyInUse.
7. Disconnect the headset with device N (non-SASS)
  a. Check debug notification on Device B, the latest state should become NO_CONNECTION in 5 seconds after disconnecting. key state is MostRecentlyInUse.
8. Play media on device B
Verify:
1. Connect headset connection to device B when the media start
2. HUN is shown with correct device
    Device B: "You're hearing this ..."
3. Audio is played to headset
4. Check debug notification on Device B, the latest state should become CONNECTED_A2DP_WITH_AVRCP in 5 seconds after connecting. with key state InUse.</v>
      </c>
      <c r="C35" s="7">
        <f>IFERROR(__xludf.DUMMYFUNCTION("""COMPUTED_VALUE"""),1.0)</f>
        <v>1</v>
      </c>
      <c r="D35" s="15"/>
      <c r="E35" s="15"/>
      <c r="F35" s="16"/>
      <c r="G35" s="16"/>
      <c r="H35" s="15"/>
      <c r="I35" s="15"/>
      <c r="J35" s="15"/>
      <c r="K35" s="15"/>
      <c r="L35" s="16"/>
      <c r="M35" s="15"/>
    </row>
    <row r="36">
      <c r="A36" s="13" t="str">
        <f>IFERROR(__xludf.DUMMYFUNCTION("""COMPUTED_VALUE"""),"P2")</f>
        <v>P2</v>
      </c>
      <c r="B36" s="21" t="str">
        <f>IFERROR(__xludf.DUMMYFUNCTION("""COMPUTED_VALUE"""),"3.25 Test case 25: Do not switch headset when a media session is started, if it's connected with a different account SASS device
Procedure:
1. Login different accounts for two test phones B and C
2. Pair the headset with the test phones
3. Connected the "&amp;"headset with device B, then disconnect
4. Connect the headset with device C
5. Play media on device B
Verify:
1.Do not switch the headset connection
2. Check debug notification on Device B, key state shoiuld be NotInUse
3. Check debug notification on Dev"&amp;"ice C, the latest state should become CONNECTED_WITHOUT_STREAMING in 3 seconds after connecting. key state shoiuld be InUse")</f>
        <v>3.25 Test case 25: Do not switch headset when a media session is started, if it's connected with a different account SASS device
Procedure:
1. Login different accounts for two test phones B and C
2. Pair the headset with the test phones
3. Connected the headset with device B, then disconnect
4. Connect the headset with device C
5. Play media on device B
Verify:
1.Do not switch the headset connection
2. Check debug notification on Device B, key state shoiuld be NotInUse
3. Check debug notification on Device C, the latest state should become CONNECTED_WITHOUT_STREAMING in 3 seconds after connecting. key state shoiuld be InUse</v>
      </c>
      <c r="C36" s="7">
        <f>IFERROR(__xludf.DUMMYFUNCTION("""COMPUTED_VALUE"""),1.0)</f>
        <v>1</v>
      </c>
      <c r="D36" s="15"/>
      <c r="E36" s="16" t="s">
        <v>5</v>
      </c>
      <c r="F36" s="16"/>
      <c r="G36" s="16" t="s">
        <v>5</v>
      </c>
      <c r="H36" s="15"/>
      <c r="I36" s="16" t="s">
        <v>5</v>
      </c>
      <c r="J36" s="15"/>
      <c r="K36" s="16" t="s">
        <v>5</v>
      </c>
      <c r="L36" s="16"/>
      <c r="M36" s="16" t="s">
        <v>5</v>
      </c>
    </row>
    <row r="37">
      <c r="A37" s="13" t="str">
        <f>IFERROR(__xludf.DUMMYFUNCTION("""COMPUTED_VALUE"""),"P2")</f>
        <v>P2</v>
      </c>
      <c r="B37" s="25" t="str">
        <f>IFERROR(__xludf.DUMMYFUNCTION("""COMPUTED_VALUE"""),"3.26 Test case 26: Do not switch headset when making a call, if it's connected with a different account SASS device
Procedure:
1. Login different accounts for two test phones B and C
2. Pair the headset with the test phones
3. Connected the headset with "&amp;"device B, then disconnect
4. Connect the headset with device C
5. Make a call on device B
Verify:
1. Do not switch the headset connection
2. Check debug notification on Device B, key state shoiuld be NotInUse
3. Check debug notification on Device C, the "&amp;"latest state should become CONNECTED_WITHOUT_STREAMING in 5 seconds after connecting. key state shoiuld be InUse")</f>
        <v>3.26 Test case 26: Do not switch headset when making a call, if it's connected with a different account SASS device
Procedure:
1. Login different accounts for two test phones B and C
2. Pair the headset with the test phones
3. Connected the headset with device B, then disconnect
4. Connect the headset with device C
5. Make a call on device B
Verify:
1. Do not switch the headset connection
2. Check debug notification on Device B, key state shoiuld be NotInUse
3. Check debug notification on Device C, the latest state should become CONNECTED_WITHOUT_STREAMING in 5 seconds after connecting. key state shoiuld be InUse</v>
      </c>
      <c r="C37" s="7">
        <f>IFERROR(__xludf.DUMMYFUNCTION("""COMPUTED_VALUE"""),1.0)</f>
        <v>1</v>
      </c>
      <c r="D37" s="15"/>
      <c r="E37" s="16" t="s">
        <v>5</v>
      </c>
      <c r="F37" s="16"/>
      <c r="G37" s="16" t="s">
        <v>5</v>
      </c>
      <c r="H37" s="15"/>
      <c r="I37" s="16" t="s">
        <v>5</v>
      </c>
      <c r="J37" s="15"/>
      <c r="K37" s="16" t="s">
        <v>5</v>
      </c>
      <c r="L37" s="16"/>
      <c r="M37" s="16" t="s">
        <v>5</v>
      </c>
    </row>
    <row r="38">
      <c r="A38" s="13" t="str">
        <f>IFERROR(__xludf.DUMMYFUNCTION("""COMPUTED_VALUE"""),"P0")</f>
        <v>P0</v>
      </c>
      <c r="B38" s="21" t="str">
        <f>IFERROR(__xludf.DUMMYFUNCTION("""COMPUTED_VALUE"""),"3.27 Test case 27: Do not connect headset when a media session is started, if the previous connection is a different account device. But auto connect if it’s the same account device
Procedure:
1. Login different accounts for two test phones B and C
2. Pa"&amp;"ir the headset with the test phones
3. Connected the headset with device B, then disconnect
4. Connect the headset with device C
  a. Check debug notification on Device B, key state shoiuld be NotInUse.
  b. Check debug notification on Device C, the lates"&amp;"t state should become CONNECTED_WITHOUT_STREAMING in 5 seconds after connecting, key state shoiuld be InUse
5. Disconnect the headset with device C
  a. Check debug notification on Device B, key state shoiuld be NotInUse.
  b. Check debug notification on "&amp;"Device C, the latest state should become NO_CONNECTION in 5 seconds after disconnecting. key state shoiuld be MostRecentlyInUse
6. Play media on device B (Verify 1)
7. Play media on device C (Verify 2 to 4)
Verify:
1. Do not connect the headset connectio"&amp;"n
2. Connect headset connection to device C when the media start
3. HUN is shown with correct device
    Device B: No HUN
    Device C: ""You're hearing this ...""
4. Audio is played to headset
5. Check debug notification on Device B, key state shoiuld be"&amp;" NotInUse.
6. Check debug notification on Device C, the latest state should become CONNECTED_A2DP_WITH_AVRCP in 5 seconds after connecting. key state shoiuld be InUse")</f>
        <v>3.27 Test case 27: Do not connect headset when a media session is started, if the previous connection is a different account device. But auto connect if it’s the same account device
Procedure:
1. Login different accounts for two test phones B and C
2. Pair the headset with the test phones
3. Connected the headset with device B, then disconnect
4. Connect the headset with device C
  a. Check debug notification on Device B, key state shoiuld be NotInUse.
  b. Check debug notification on Device C, the latest state should become CONNECTED_WITHOUT_STREAMING in 5 seconds after connecting, key state shoiuld be InUse
5. Disconnect the headset with device C
  a. Check debug notification on Device B, key state shoiuld be NotInUse.
  b. Check debug notification on Device C, the latest state should become NO_CONNECTION in 5 seconds after disconnecting. key state shoiuld be MostRecentlyInUse
6. Play media on device B (Verify 1)
7. Play media on device C (Verify 2 to 4)
Verify:
1. Do not connect the headset connection
2. Connect headset connection to device C when the media start
3. HUN is shown with correct device
    Device B: No HUN
    Device C: "You're hearing this ..."
4. Audio is played to headset
5. Check debug notification on Device B, key state shoiuld be NotInUse.
6. Check debug notification on Device C, the latest state should become CONNECTED_A2DP_WITH_AVRCP in 5 seconds after connecting. key state shoiuld be InUse</v>
      </c>
      <c r="C38" s="7">
        <f>IFERROR(__xludf.DUMMYFUNCTION("""COMPUTED_VALUE"""),1.0)</f>
        <v>1</v>
      </c>
      <c r="D38" s="15"/>
      <c r="E38" s="16"/>
      <c r="F38" s="16"/>
      <c r="G38" s="16"/>
      <c r="H38" s="15"/>
      <c r="I38" s="16"/>
      <c r="J38" s="15"/>
      <c r="K38" s="16"/>
      <c r="L38" s="16"/>
      <c r="M38" s="16"/>
    </row>
    <row r="39">
      <c r="A39" s="13" t="str">
        <f>IFERROR(__xludf.DUMMYFUNCTION("""COMPUTED_VALUE"""),"P2")</f>
        <v>P2</v>
      </c>
      <c r="B39" s="21" t="str">
        <f>IFERROR(__xludf.DUMMYFUNCTION("""COMPUTED_VALUE"""),"3.28 Test case 28: Do not connect headset when it initiate a call, if the previous connection is a different account device. But auto connect if it’s the same account device
Procedure:
1. Login different accounts for two test phones B and C
2. Pair the h"&amp;"eadset with the test phones
3. Connected the headset with device B, then disconnect
4. Connect the headset with device C
  a. Check debug notification on Device B, key state shoiuld be NotInUse.
  b. Check debug notification on Device C, the latest state "&amp;"should become CONNECTED_WITHOUT_STREAMING in 5 seconds after connecting. key state shoiuld be InUse
5. Disconnect the headset with device C
  a. Check debug notification on Device B, key state shoiuld be NotInUse.
  b. Check debug notification on Device C"&amp;", the latest state should become NO_CONNECTION in 5 seconds after disconnecting. key state shoiuld be MostRecentlyInUse
6. Initiate a call on device B (Verify 1)
7. Initiate a call on device C (Verify 2 to 4)
Verify:
1. Do not connect the headset connect"&amp;"ion
2. Connect headset connection to device C when the call start
3. HUN is shown with correct device
    Device B: No HUN
    Device C: ""You're hearing this ...""
4. Audio is played to headset
5. Check debug notification on Device B, key state shoiuld b"&amp;"e NotInUse.
6. Check debug notification on Device C, the latest state should become CONNECTED_HFP in 5 seconds after connecting. key state shoiuld be InUse")</f>
        <v>3.28 Test case 28: Do not connect headset when it initiate a call, if the previous connection is a different account device. But auto connect if it’s the same account device
Procedure:
1. Login different accounts for two test phones B and C
2. Pair the headset with the test phones
3. Connected the headset with device B, then disconnect
4. Connect the headset with device C
  a. Check debug notification on Device B, key state shoiuld be NotInUse.
  b. Check debug notification on Device C, the latest state should become CONNECTED_WITHOUT_STREAMING in 5 seconds after connecting. key state shoiuld be InUse
5. Disconnect the headset with device C
  a. Check debug notification on Device B, key state shoiuld be NotInUse.
  b. Check debug notification on Device C, the latest state should become NO_CONNECTION in 5 seconds after disconnecting. key state shoiuld be MostRecentlyInUse
6. Initiate a call on device B (Verify 1)
7. Initiate a call on device C (Verify 2 to 4)
Verify:
1. Do not connect the headset connection
2. Connect headset connection to device C when the call start
3. HUN is shown with correct device
    Device B: No HUN
    Device C: "You're hearing this ..."
4. Audio is played to headset
5. Check debug notification on Device B, key state shoiuld be NotInUse.
6. Check debug notification on Device C, the latest state should become CONNECTED_HFP in 5 seconds after connecting. key state shoiuld be InUse</v>
      </c>
      <c r="C39" s="7">
        <f>IFERROR(__xludf.DUMMYFUNCTION("""COMPUTED_VALUE"""),1.0)</f>
        <v>1</v>
      </c>
      <c r="D39" s="15"/>
      <c r="E39" s="16"/>
      <c r="F39" s="16"/>
      <c r="G39" s="16"/>
      <c r="H39" s="15"/>
      <c r="I39" s="16"/>
      <c r="J39" s="15"/>
      <c r="K39" s="16"/>
      <c r="L39" s="16"/>
      <c r="M39" s="16"/>
    </row>
    <row r="40">
      <c r="A40" s="13" t="str">
        <f>IFERROR(__xludf.DUMMYFUNCTION("""COMPUTED_VALUE"""),"P0")</f>
        <v>P0</v>
      </c>
      <c r="B40" s="21" t="str">
        <f>IFERROR(__xludf.DUMMYFUNCTION("""COMPUTED_VALUE"""),"3.29 Test case 29: Resume the media playing after revert
Procedure:
1. Pair the headset with the test phones
2. Connected the headset with device A
  a. (P2) Check debug notification on Device A &amp; B, the latest state should become CONNECTED_WITHOUT_STREA"&amp;"MING in 5 seconds after connecting.
3. Device A is playing a media
  a. (P2) Check debug notification on Device A &amp; B, the latest state should become CONNECTED_A2DP_WITH_AVRCP in 5 seconds after connecting.
4. Play media on device B
5. The headset connect"&amp;"ion switch to device B when the media session start
6. Tap the device B revert notification ""Tap to switch back to last device""
Verify:
1. Switch headset connection from device B to device A upon tapping the revert notification
2. The media on device A"&amp;" resume playing
3. Check debug notification on Device A &amp; B, the latest state should become CONNECTED_A2DP_WITH_AVRCP in 5 seconds after connecting.")</f>
        <v>3.29 Test case 29: Resume the media playing after revert
Procedure:
1. Pair the headset with the test phones
2. Connected the headset with device A
  a. (P2) Check debug notification on Device A &amp; B, the latest state should become CONNECTED_WITHOUT_STREAMING in 5 seconds after connecting.
3. Device A is playing a media
  a. (P2) Check debug notification on Device A &amp; B, the latest state should become CONNECTED_A2DP_WITH_AVRCP in 5 seconds after connecting.
4. Play media on device B
5. The headset connection switch to device B when the media session start
6. Tap the device B revert notification "Tap to switch back to last device"
Verify:
1. Switch headset connection from device B to device A upon tapping the revert notification
2. The media on device A resume playing
3. Check debug notification on Device A &amp; B, the latest state should become CONNECTED_A2DP_WITH_AVRCP in 5 seconds after connecting.</v>
      </c>
      <c r="C40" s="7">
        <f>IFERROR(__xludf.DUMMYFUNCTION("""COMPUTED_VALUE"""),1.0)</f>
        <v>1</v>
      </c>
      <c r="D40" s="15"/>
      <c r="E40" s="16"/>
      <c r="F40" s="16"/>
      <c r="G40" s="16"/>
      <c r="H40" s="15"/>
      <c r="I40" s="15"/>
      <c r="J40" s="15"/>
      <c r="K40" s="15"/>
      <c r="L40" s="16"/>
      <c r="M40" s="15"/>
    </row>
  </sheetData>
  <mergeCells count="17">
    <mergeCell ref="D3:E3"/>
    <mergeCell ref="F3:G3"/>
    <mergeCell ref="H3:I3"/>
    <mergeCell ref="J3:K3"/>
    <mergeCell ref="D2:E2"/>
    <mergeCell ref="D4:E4"/>
    <mergeCell ref="F4:G4"/>
    <mergeCell ref="H4:I4"/>
    <mergeCell ref="J4:K4"/>
    <mergeCell ref="L4:M4"/>
    <mergeCell ref="A1:A5"/>
    <mergeCell ref="D1:M1"/>
    <mergeCell ref="F2:G2"/>
    <mergeCell ref="H2:I2"/>
    <mergeCell ref="J2:K2"/>
    <mergeCell ref="L2:M2"/>
    <mergeCell ref="L3:M3"/>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5.0" topLeftCell="D6" activePane="bottomRight" state="frozen"/>
      <selection activeCell="D1" sqref="D1" pane="topRight"/>
      <selection activeCell="A6" sqref="A6" pane="bottomLeft"/>
      <selection activeCell="D6" sqref="D6" pane="bottomRight"/>
    </sheetView>
  </sheetViews>
  <sheetFormatPr customHeight="1" defaultColWidth="12.63" defaultRowHeight="15.75"/>
  <cols>
    <col customWidth="1" min="1" max="1" width="7.25"/>
    <col customWidth="1" min="2" max="2" width="74.75"/>
    <col customWidth="1" min="3" max="3" width="3.0"/>
    <col customWidth="1" min="4" max="4" width="11.75"/>
    <col customWidth="1" min="5" max="5" width="16.0"/>
    <col customWidth="1" min="6" max="6" width="11.75"/>
    <col customWidth="1" min="7" max="7" width="16.0"/>
    <col customWidth="1" min="8" max="8" width="11.75"/>
    <col customWidth="1" min="9" max="9" width="16.0"/>
    <col customWidth="1" min="10" max="10" width="11.75"/>
    <col customWidth="1" min="11" max="11" width="16.0"/>
    <col customWidth="1" min="12" max="12" width="11.75"/>
    <col customWidth="1" min="13" max="13" width="16.0"/>
  </cols>
  <sheetData>
    <row r="1">
      <c r="A1" s="8" t="str">
        <f>IFERROR(__xludf.DUMMYFUNCTION("IMPORTRANGE(""https://docs.google.com/spreadsheets/d/1KnkyZmCdX41XyxeryOkLy_mJ4k5wlzrQGEWzgT8AdIo"",""Multipoint_only!A:C"")"),"Priority")</f>
        <v>Priority</v>
      </c>
      <c r="B1" s="21" t="str">
        <f>IFERROR(__xludf.DUMMYFUNCTION("""COMPUTED_VALUE"""),"5 SASS devices. A &amp; B with account 1,
C &amp; D with account 2, E with account 2.
1 non-SASS device N.")</f>
        <v>5 SASS devices. A &amp; B with account 1,
C &amp; D with account 2, E with account 2.
1 non-SASS device N.</v>
      </c>
      <c r="C1" s="7"/>
      <c r="D1" s="9" t="s">
        <v>0</v>
      </c>
    </row>
    <row r="2">
      <c r="B2" s="21" t="str">
        <f>IFERROR(__xludf.DUMMYFUNCTION("""COMPUTED_VALUE"""),"Phone (device B)")</f>
        <v>Phone (device B)</v>
      </c>
      <c r="C2" s="10"/>
      <c r="D2" s="11" t="s">
        <v>1</v>
      </c>
      <c r="F2" s="11" t="s">
        <v>1</v>
      </c>
      <c r="H2" s="11" t="s">
        <v>1</v>
      </c>
      <c r="J2" s="11" t="s">
        <v>1</v>
      </c>
      <c r="L2" s="11" t="s">
        <v>1</v>
      </c>
    </row>
    <row r="3">
      <c r="B3" s="21" t="str">
        <f>IFERROR(__xludf.DUMMYFUNCTION("""COMPUTED_VALUE"""),"OS Version")</f>
        <v>OS Version</v>
      </c>
      <c r="C3" s="10"/>
      <c r="D3" s="11" t="s">
        <v>2</v>
      </c>
      <c r="F3" s="11" t="s">
        <v>2</v>
      </c>
      <c r="H3" s="11" t="s">
        <v>2</v>
      </c>
      <c r="J3" s="11" t="s">
        <v>2</v>
      </c>
      <c r="L3" s="11" t="s">
        <v>2</v>
      </c>
    </row>
    <row r="4">
      <c r="B4" s="21" t="str">
        <f>IFERROR(__xludf.DUMMYFUNCTION("""COMPUTED_VALUE"""),"Gmscore Version")</f>
        <v>Gmscore Version</v>
      </c>
      <c r="C4" s="7"/>
      <c r="F4" s="12"/>
    </row>
    <row r="5">
      <c r="B5" s="21" t="str">
        <f>IFERROR(__xludf.DUMMYFUNCTION("""COMPUTED_VALUE"""),"Test Cases")</f>
        <v>Test Cases</v>
      </c>
      <c r="C5" s="7"/>
      <c r="D5" s="10" t="s">
        <v>3</v>
      </c>
      <c r="E5" s="10" t="s">
        <v>4</v>
      </c>
      <c r="F5" s="10" t="s">
        <v>3</v>
      </c>
      <c r="G5" s="10" t="s">
        <v>4</v>
      </c>
      <c r="H5" s="10" t="s">
        <v>3</v>
      </c>
      <c r="I5" s="10" t="s">
        <v>4</v>
      </c>
      <c r="J5" s="10" t="s">
        <v>3</v>
      </c>
      <c r="K5" s="10" t="s">
        <v>4</v>
      </c>
      <c r="L5" s="10" t="s">
        <v>3</v>
      </c>
      <c r="M5" s="10" t="s">
        <v>4</v>
      </c>
    </row>
    <row r="6">
      <c r="A6" s="26" t="str">
        <f>IFERROR(__xludf.DUMMYFUNCTION("""COMPUTED_VALUE"""),"P0")</f>
        <v>P0</v>
      </c>
      <c r="B6" s="20" t="str">
        <f>IFERROR(__xludf.DUMMYFUNCTION("""COMPUTED_VALUE"""),"2.7 Key state certify
5 SASS devices:
  Device A &amp; B with account 1,
  Device C &amp; D with account 2,
  (P2) device E with account 3.
To show the debug notification, please find ""Partner test group"" in Read_me.
Procedure:
1. Connect with both device B(ac"&amp;"count 1) &amp; C(account 2)
Device B &amp; C should be InUse, CONNECTED_WITHOUT_STREAMING
One of Device A &amp; D should be InUse, another should be NotInUse,
which one doesn't matter before any streaming.
Device E should be NotInUse
2. Play media on device B
Device"&amp;" A &amp; B should be InUse
Device B has active seeker flag
Device D &amp; E should be NotInUse
Device C should not update: InUse, CONNECTED_WITHOUT_STREAMING, without active seeker flag
3. Pause the media, InUse/NotInUse on all phones should remain the same.
4."&amp;" Play media on device C
Device C &amp; D should be InUse
Device C has active seeker flag
Device A &amp; E should be NotInUse
Device B should not update: InUse, CONNECTED_WITHOUT_STREAMING, without active seeker flag
5. Pause the media, InUse/NotInUse on all phon"&amp;"es should remain the same.")</f>
        <v>2.7 Key state certify
5 SASS devices:
  Device A &amp; B with account 1,
  Device C &amp; D with account 2,
  (P2) device E with account 3.
To show the debug notification, please find "Partner test group" in Read_me.
Procedure:
1. Connect with both device B(account 1) &amp; C(account 2)
Device B &amp; C should be InUse, CONNECTED_WITHOUT_STREAMING
One of Device A &amp; D should be InUse, another should be NotInUse,
which one doesn't matter before any streaming.
Device E should be NotInUse
2. Play media on device B
Device A &amp; B should be InUse
Device B has active seeker flag
Device D &amp; E should be NotInUse
Device C should not update: InUse, CONNECTED_WITHOUT_STREAMING, without active seeker flag
3. Pause the media, InUse/NotInUse on all phones should remain the same.
4. Play media on device C
Device C &amp; D should be InUse
Device C has active seeker flag
Device A &amp; E should be NotInUse
Device B should not update: InUse, CONNECTED_WITHOUT_STREAMING, without active seeker flag
5. Pause the media, InUse/NotInUse on all phones should remain the same.</v>
      </c>
      <c r="C6" s="7">
        <f>IFERROR(__xludf.DUMMYFUNCTION("""COMPUTED_VALUE"""),1.0)</f>
        <v>1</v>
      </c>
      <c r="D6" s="15"/>
      <c r="E6" s="16" t="s">
        <v>5</v>
      </c>
      <c r="F6" s="16"/>
      <c r="G6" s="16" t="s">
        <v>5</v>
      </c>
      <c r="H6" s="15"/>
      <c r="I6" s="16" t="s">
        <v>5</v>
      </c>
      <c r="J6" s="15"/>
      <c r="K6" s="16" t="s">
        <v>5</v>
      </c>
      <c r="L6" s="16"/>
      <c r="M6" s="16" t="s">
        <v>5</v>
      </c>
    </row>
    <row r="7">
      <c r="A7" s="26" t="str">
        <f>IFERROR(__xludf.DUMMYFUNCTION("""COMPUTED_VALUE"""),"P0")</f>
        <v>P0</v>
      </c>
      <c r="B7" s="20" t="str">
        <f>IFERROR(__xludf.DUMMYFUNCTION("""COMPUTED_VALUE"""),"2.8 Key state certify
  1 non-SASS device N.
  5 SASS devices:
  Device A &amp; B with account 1,
  (P1) device C &amp; D with account 2,
  (P2) device E with account 3
Procedure:
1. Connect with both device B &amp; N (non-SASS) device
Device A &amp; B should be InUse
D"&amp;"evice C &amp; D &amp; E should be NotInUse
2. Play media on device B
Device B has active seeker flag,
InUse/NotInUse on all phones should remain the same.
3. Pause the media, InUse/NotInUse on all phones should remain the same.
4. Play media on N (non-SASS) de"&amp;"vice
Device A should be MostRecentlyInUse
Device B should see the “Active on non-SASS seeker” state without active seeker flag
Device C &amp; D &amp; E should be NotInUse
5. Pause the media
Device A should be MostRecentlyInUse OR InUse
Device B should NOT see th"&amp;"e “Active on non-SASS seeker” state now, without active seeker flag
Device C &amp; D &amp; E should be NotInUse")</f>
        <v>2.8 Key state certify
  1 non-SASS device N.
  5 SASS devices:
  Device A &amp; B with account 1,
  (P1) device C &amp; D with account 2,
  (P2) device E with account 3
Procedure:
1. Connect with both device B &amp; N (non-SASS) device
Device A &amp; B should be InUse
Device C &amp; D &amp; E should be NotInUse
2. Play media on device B
Device B has active seeker flag,
InUse/NotInUse on all phones should remain the same.
3. Pause the media, InUse/NotInUse on all phones should remain the same.
4. Play media on N (non-SASS) device
Device A should be MostRecentlyInUse
Device B should see the “Active on non-SASS seeker” state without active seeker flag
Device C &amp; D &amp; E should be NotInUse
5. Pause the media
Device A should be MostRecentlyInUse OR InUse
Device B should NOT see the “Active on non-SASS seeker” state now, without active seeker flag
Device C &amp; D &amp; E should be NotInUse</v>
      </c>
      <c r="C7" s="7">
        <f>IFERROR(__xludf.DUMMYFUNCTION("""COMPUTED_VALUE"""),1.0)</f>
        <v>1</v>
      </c>
      <c r="D7" s="15"/>
      <c r="E7" s="16" t="s">
        <v>5</v>
      </c>
      <c r="F7" s="16"/>
      <c r="G7" s="16" t="s">
        <v>5</v>
      </c>
      <c r="H7" s="15"/>
      <c r="I7" s="16" t="s">
        <v>5</v>
      </c>
      <c r="J7" s="15"/>
      <c r="K7" s="16" t="s">
        <v>5</v>
      </c>
      <c r="L7" s="16"/>
      <c r="M7" s="16" t="s">
        <v>5</v>
      </c>
    </row>
    <row r="8">
      <c r="A8" s="13" t="str">
        <f>IFERROR(__xludf.DUMMYFUNCTION("""COMPUTED_VALUE"""),"P0")</f>
        <v>P0</v>
      </c>
      <c r="B8" s="21" t="str">
        <f>IFERROR(__xludf.DUMMYFUNCTION("""COMPUTED_VALUE"""),"3.30 Test case 30: Do not switch headset when making a call, if there is an ongoing call
Procedure:
1. Pair the headset with the test phones
2. Connected the headset with device A and device B
3. Device A had an ongoing call
  a. Check debug notification"&amp;" on Device A &amp; B, the latest state should become CONNECTED_HFP, InUse in 5 seconds. Device A has active seeker flag.
4. Make a call on device B
Verify:
1. Do not switch the headset active audio source")</f>
        <v>3.30 Test case 30: Do not switch headset when making a call, if there is an ongoing call
Procedure:
1. Pair the headset with the test phones
2. Connected the headset with device A and device B
3. Device A had an ongoing call
  a. Check debug notification on Device A &amp; B, the latest state should become CONNECTED_HFP, InUse in 5 seconds. Device A has active seeker flag.
4. Make a call on device B
Verify:
1. Do not switch the headset active audio source</v>
      </c>
      <c r="C8" s="7">
        <f>IFERROR(__xludf.DUMMYFUNCTION("""COMPUTED_VALUE"""),1.0)</f>
        <v>1</v>
      </c>
      <c r="D8" s="15"/>
      <c r="E8" s="16" t="s">
        <v>5</v>
      </c>
      <c r="F8" s="16"/>
      <c r="G8" s="16" t="s">
        <v>5</v>
      </c>
      <c r="H8" s="15"/>
      <c r="I8" s="16" t="s">
        <v>5</v>
      </c>
      <c r="J8" s="15"/>
      <c r="K8" s="16" t="s">
        <v>5</v>
      </c>
      <c r="L8" s="16"/>
      <c r="M8" s="16" t="s">
        <v>5</v>
      </c>
    </row>
    <row r="9">
      <c r="A9" s="13" t="str">
        <f>IFERROR(__xludf.DUMMYFUNCTION("""COMPUTED_VALUE"""),"P2")</f>
        <v>P2</v>
      </c>
      <c r="B9" s="22" t="str">
        <f>IFERROR(__xludf.DUMMYFUNCTION("""COMPUTED_VALUE"""),"3.31 Test case 31: Do not switch headset when initiating a VoIP call, if there is an ongoing call
Procedure:
1. Pair the headset with the test phones
2. Connected the headset with device A and device B
3. Device A had an ongoing call
  a.(P2) Check debug"&amp;" notification on Device A &amp; B, the latest state should become CONNECTED_HFP in 5 seconds. Device A has active seeker flag.
4. Make a VoIP call (Google Duo) on device B
Verify:
1. Do not switch the headset active audio source")</f>
        <v>3.31 Test case 31: Do not switch headset when initiating a VoIP call, if there is an ongoing call
Procedure:
1. Pair the headset with the test phones
2. Connected the headset with device A and device B
3. Device A had an ongoing call
  a.(P2) Check debug notification on Device A &amp; B, the latest state should become CONNECTED_HFP in 5 seconds. Device A has active seeker flag.
4. Make a VoIP call (Google Duo) on device B
Verify:
1. Do not switch the headset active audio source</v>
      </c>
      <c r="C9" s="7">
        <f>IFERROR(__xludf.DUMMYFUNCTION("""COMPUTED_VALUE"""),1.0)</f>
        <v>1</v>
      </c>
      <c r="D9" s="15"/>
      <c r="E9" s="16" t="s">
        <v>5</v>
      </c>
      <c r="F9" s="16"/>
      <c r="G9" s="16" t="s">
        <v>5</v>
      </c>
      <c r="H9" s="15"/>
      <c r="I9" s="16" t="s">
        <v>5</v>
      </c>
      <c r="J9" s="15"/>
      <c r="K9" s="16" t="s">
        <v>5</v>
      </c>
      <c r="L9" s="15"/>
      <c r="M9" s="16" t="s">
        <v>5</v>
      </c>
    </row>
    <row r="10">
      <c r="A10" s="13" t="str">
        <f>IFERROR(__xludf.DUMMYFUNCTION("""COMPUTED_VALUE"""),"P2")</f>
        <v>P2</v>
      </c>
      <c r="B10" s="21" t="str">
        <f>IFERROR(__xludf.DUMMYFUNCTION("""COMPUTED_VALUE"""),"3.32 Test case 32: Do not switch headset when a media session is started, if there is an ongoing call
Procedure:
1. Pair the headset with the test phones
2. Connected the headset with device A and device B
3. Device A had an ongoing call
  a.(P2) Check d"&amp;"ebug notification on Device A &amp; B, the latest state should become CONNECTED_HFP in 5 seconds. Device A has active seeker flag.
4. Play media on device B
Verify:
1. Do not switch the headset active audio source")</f>
        <v>3.32 Test case 32: Do not switch headset when a media session is started, if there is an ongoing call
Procedure:
1. Pair the headset with the test phones
2. Connected the headset with device A and device B
3. Device A had an ongoing call
  a.(P2) Check debug notification on Device A &amp; B, the latest state should become CONNECTED_HFP in 5 seconds. Device A has active seeker flag.
4. Play media on device B
Verify:
1. Do not switch the headset active audio source</v>
      </c>
      <c r="C10" s="7">
        <f>IFERROR(__xludf.DUMMYFUNCTION("""COMPUTED_VALUE"""),1.0)</f>
        <v>1</v>
      </c>
      <c r="D10" s="15"/>
      <c r="E10" s="16" t="s">
        <v>5</v>
      </c>
      <c r="F10" s="16"/>
      <c r="G10" s="16" t="s">
        <v>5</v>
      </c>
      <c r="H10" s="15"/>
      <c r="I10" s="16" t="s">
        <v>5</v>
      </c>
      <c r="J10" s="15"/>
      <c r="K10" s="16" t="s">
        <v>5</v>
      </c>
      <c r="L10" s="15"/>
      <c r="M10" s="16" t="s">
        <v>5</v>
      </c>
    </row>
    <row r="11">
      <c r="A11" s="13" t="str">
        <f>IFERROR(__xludf.DUMMYFUNCTION("""COMPUTED_VALUE"""),"P2")</f>
        <v>P2</v>
      </c>
      <c r="B11" s="22" t="str">
        <f>IFERROR(__xludf.DUMMYFUNCTION("""COMPUTED_VALUE"""),"3.33 Test case 33: Do not switch headset when a game started, if there is an ongoing call
Procedure:
1. Pair the headset with the test phones
2. Connected the headset with device A and device B
3. Device A had an ongoing call
  a.(P2) Check debug notific"&amp;"ation on Device A &amp; B, the latest state should become CONNECTED_HFP in 5 seconds. Device A has active seeker flag.
4. Start a game on device B
Verify:
1. Do not switch the headset active audio source")</f>
        <v>3.33 Test case 33: Do not switch headset when a game started, if there is an ongoing call
Procedure:
1. Pair the headset with the test phones
2. Connected the headset with device A and device B
3. Device A had an ongoing call
  a.(P2) Check debug notification on Device A &amp; B, the latest state should become CONNECTED_HFP in 5 seconds. Device A has active seeker flag.
4. Start a game on device B
Verify:
1. Do not switch the headset active audio source</v>
      </c>
      <c r="C11" s="7">
        <f>IFERROR(__xludf.DUMMYFUNCTION("""COMPUTED_VALUE"""),1.0)</f>
        <v>1</v>
      </c>
      <c r="D11" s="15"/>
      <c r="E11" s="16" t="s">
        <v>5</v>
      </c>
      <c r="F11" s="16"/>
      <c r="G11" s="16" t="s">
        <v>5</v>
      </c>
      <c r="H11" s="15"/>
      <c r="I11" s="16" t="s">
        <v>5</v>
      </c>
      <c r="J11" s="15"/>
      <c r="K11" s="16" t="s">
        <v>5</v>
      </c>
      <c r="L11" s="15"/>
      <c r="M11" s="16" t="s">
        <v>5</v>
      </c>
    </row>
    <row r="12">
      <c r="A12" s="13" t="str">
        <f>IFERROR(__xludf.DUMMYFUNCTION("""COMPUTED_VALUE"""),"P0")</f>
        <v>P0</v>
      </c>
      <c r="B12" s="21" t="str">
        <f>IFERROR(__xludf.DUMMYFUNCTION("""COMPUTED_VALUE"""),"3.34 Test case 34: Auto-switch headset when making a call, and there is a media session playing
Procedure:
1. Pair the headset with the test phones
2. Connected the headset with device A and device B
3. Device A is playing a media
  a. Check debug notifi"&amp;"cation on Device A &amp; B, the latest state should become CONNECTED_A2DP_WITH_AVRCP in 5 seconds. Device A has active seeker flag
4. Make a call on device B
Verify:
1. Headset play audio from device B upon dialing 
2. HUN is shown with correct device
    De"&amp;"vice A: ""You're hearing another ...""
    Device B: ""You're hearing this ...""
3. The media on device A will pause
4. Check debug notification on Device A &amp; B, the latest state should become CONNECTED_HFP in 5 seconds. Device B has active seeker flag.")</f>
        <v>3.34 Test case 34: Auto-switch headset when making a call, and there is a media session playing
Procedure:
1. Pair the headset with the test phones
2. Connected the headset with device A and device B
3. Device A is playing a media
  a. Check debug notification on Device A &amp; B, the latest state should become CONNECTED_A2DP_WITH_AVRCP in 5 seconds. Device A has active seeker flag
4. Make a call on device B
Verify:
1. Headset play audio from device B upon dialing 
2. HUN is shown with correct device
    Device A: "You're hearing another ..."
    Device B: "You're hearing this ..."
3. The media on device A will pause
4. Check debug notification on Device A &amp; B, the latest state should become CONNECTED_HFP in 5 seconds. Device B has active seeker flag.</v>
      </c>
      <c r="C12" s="7">
        <f>IFERROR(__xludf.DUMMYFUNCTION("""COMPUTED_VALUE"""),1.0)</f>
        <v>1</v>
      </c>
      <c r="D12" s="15"/>
      <c r="E12" s="15"/>
      <c r="F12" s="16"/>
      <c r="G12" s="16"/>
      <c r="H12" s="15"/>
      <c r="I12" s="15"/>
      <c r="J12" s="15"/>
      <c r="K12" s="15"/>
      <c r="L12" s="16"/>
      <c r="M12" s="16"/>
    </row>
    <row r="13">
      <c r="A13" s="13" t="str">
        <f>IFERROR(__xludf.DUMMYFUNCTION("""COMPUTED_VALUE"""),"P2")</f>
        <v>P2</v>
      </c>
      <c r="B13" s="21" t="str">
        <f>IFERROR(__xludf.DUMMYFUNCTION("""COMPUTED_VALUE"""),"3.35 Test case 35: Auto-switch headset when it initiate a VoIP call, and there is a media session playing
Procedure:
1. Pair the headset with the test phones
2. Connected the headset with device A and device B
3. Device A is playing a media
  a.(P2) Check"&amp;" debug notification on Device A &amp; B, the latest state should become CONNECTED_A2DP_WITH_AVRCP in 5 seconds. Device A has active seeker flag.
4. Make a VoIP call (Google Duo) on device B
Verify:
1. Headset play audio from device B when taps the dial butto"&amp;"n
2. HUN is shown with correct device
    Device A: ""You're hearing another ...""
    Device B: ""You're hearing this ...""
3. The media on device A will pause
4. Check debug notification on Device A &amp; B, the latest state should become CONNECTED_HFP in 5"&amp;" seconds. Device B has active seeker flag.")</f>
        <v>3.35 Test case 35: Auto-switch headset when it initiate a VoIP call, and there is a media session playing
Procedure:
1. Pair the headset with the test phones
2. Connected the headset with device A and device B
3. Device A is playing a media
  a.(P2) Check debug notification on Device A &amp; B, the latest state should become CONNECTED_A2DP_WITH_AVRCP in 5 seconds. Device A has active seeker flag.
4. Make a VoIP call (Google Duo) on device B
Verify:
1. Headset play audio from device B when taps the dial button
2. HUN is shown with correct device
    Device A: "You're hearing another ..."
    Device B: "You're hearing this ..."
3. The media on device A will pause
4. Check debug notification on Device A &amp; B, the latest state should become CONNECTED_HFP in 5 seconds. Device B has active seeker flag.</v>
      </c>
      <c r="C13" s="7">
        <f>IFERROR(__xludf.DUMMYFUNCTION("""COMPUTED_VALUE"""),1.0)</f>
        <v>1</v>
      </c>
      <c r="D13" s="15"/>
      <c r="E13" s="15"/>
      <c r="F13" s="16"/>
      <c r="G13" s="16"/>
      <c r="H13" s="15"/>
      <c r="I13" s="15"/>
      <c r="J13" s="15"/>
      <c r="K13" s="15"/>
      <c r="L13" s="16"/>
      <c r="M13" s="16"/>
    </row>
    <row r="14">
      <c r="A14" s="13" t="str">
        <f>IFERROR(__xludf.DUMMYFUNCTION("""COMPUTED_VALUE"""),"P0")</f>
        <v>P0</v>
      </c>
      <c r="B14" s="21" t="str">
        <f>IFERROR(__xludf.DUMMYFUNCTION("""COMPUTED_VALUE"""),"3.36 Test case 36: Auto-switch headset when a media session is started, and there is a media session playing
Procedure:
1. Pair the headset with the test phones
2. Connected the headset with device A and device B
3. Device A is playing a media
  a. Check"&amp;" debug notification on Device A &amp; B, the latest state should become CONNECTED_A2DP_WITH_AVRCP in 5 seconds after connecting. Device A has active seeker flag.
4. Play media on device B
Verify:
1. Headset play audio from device B when the media start
2. HU"&amp;"N is shown with correct device
    Device A: ""You're hearing another ...""
    Device B: ""You're hearing this ...""
3. The media on device A will pause
4. Check debug notification on Device A &amp; B, the latest state should become CONNECTED_A2DP_WITH_AVRCP"&amp;" in 5 seconds. Device B has active seeker flag.")</f>
        <v>3.36 Test case 36: Auto-switch headset when a media session is started, and there is a media session playing
Procedure:
1. Pair the headset with the test phones
2. Connected the headset with device A and device B
3. Device A is playing a media
  a. Check debug notification on Device A &amp; B, the latest state should become CONNECTED_A2DP_WITH_AVRCP in 5 seconds after connecting. Device A has active seeker flag.
4. Play media on device B
Verify:
1. Headset play audio from device B when the media start
2. HUN is shown with correct device
    Device A: "You're hearing another ..."
    Device B: "You're hearing this ..."
3. The media on device A will pause
4. Check debug notification on Device A &amp; B, the latest state should become CONNECTED_A2DP_WITH_AVRCP in 5 seconds. Device B has active seeker flag.</v>
      </c>
      <c r="C14" s="7">
        <f>IFERROR(__xludf.DUMMYFUNCTION("""COMPUTED_VALUE"""),1.0)</f>
        <v>1</v>
      </c>
      <c r="D14" s="15"/>
      <c r="E14" s="15"/>
      <c r="F14" s="16"/>
      <c r="G14" s="16"/>
      <c r="H14" s="15"/>
      <c r="I14" s="15"/>
      <c r="J14" s="15"/>
      <c r="K14" s="15"/>
      <c r="L14" s="16"/>
      <c r="M14" s="16"/>
    </row>
    <row r="15">
      <c r="A15" s="23" t="str">
        <f>IFERROR(__xludf.DUMMYFUNCTION("""COMPUTED_VALUE"""),"P2")</f>
        <v>P2</v>
      </c>
      <c r="B15" s="24" t="str">
        <f>IFERROR(__xludf.DUMMYFUNCTION("""COMPUTED_VALUE"""),"3.37 Test case 37: Do not switch headset when a game started, and there is a media session playing
Procedure:
1. Pair the headset with the test phones
2. Connected the headset with device A and device B
3. Device A is playing a media
  a.(P2) Check debug"&amp;" notification on Device A &amp; B, the latest state should become CONNECTED_A2DP_WITH_AVRCP in 5 seconds after connecting. Device A has active seeker flag.
4. Start a game on device B
Verify:
1. Do not switch the headset active audio source
2. The media on d"&amp;"evice A stays connected, play to headset")</f>
        <v>3.37 Test case 37: Do not switch headset when a game started, and there is a media session playing
Procedure:
1. Pair the headset with the test phones
2. Connected the headset with device A and device B
3. Device A is playing a media
  a.(P2) Check debug notification on Device A &amp; B, the latest state should become CONNECTED_A2DP_WITH_AVRCP in 5 seconds after connecting. Device A has active seeker flag.
4. Start a game on device B
Verify:
1. Do not switch the headset active audio source
2. The media on device A stays connected, play to headset</v>
      </c>
      <c r="C15" s="7">
        <f>IFERROR(__xludf.DUMMYFUNCTION("""COMPUTED_VALUE"""),1.0)</f>
        <v>1</v>
      </c>
      <c r="D15" s="15"/>
      <c r="E15" s="16" t="s">
        <v>5</v>
      </c>
      <c r="F15" s="16"/>
      <c r="G15" s="16" t="s">
        <v>5</v>
      </c>
      <c r="H15" s="15"/>
      <c r="I15" s="16" t="s">
        <v>5</v>
      </c>
      <c r="J15" s="15"/>
      <c r="K15" s="16" t="s">
        <v>5</v>
      </c>
      <c r="L15" s="16"/>
      <c r="M15" s="16" t="s">
        <v>5</v>
      </c>
    </row>
    <row r="16">
      <c r="A16" s="13" t="str">
        <f>IFERROR(__xludf.DUMMYFUNCTION("""COMPUTED_VALUE"""),"P2")</f>
        <v>P2</v>
      </c>
      <c r="B16" s="21" t="str">
        <f>IFERROR(__xludf.DUMMYFUNCTION("""COMPUTED_VALUE"""),"3.38 Test case 38: Auto-switch headset when making a call, and there is a game playing
Procedure:
1. Pair the headset with the test phones
2. Connected the headset with device A and device B
3. Device A is playing a game
  a. Check debug notification on "&amp;"Device A &amp; B, the latest state should become CONNECTED_A2DP_ONLY in 5 seconds after connecting. Device A has active seeker flag.
4. Make a call on device B
Verify:
1. Headset play audio from device B upon dialing.
2. HUN is shown with correct device
    "&amp;"Device A: ""You're hearing another ...""
    Device B: ""You're hearing this ...""
3. The game sound on the device A will stop
4. Check debug notification on Device A &amp; B, the latest state should become CONNECTED_HFP in 5 seconds. Device B has active seek"&amp;"er flag.")</f>
        <v>3.38 Test case 38: Auto-switch headset when making a call, and there is a game playing
Procedure:
1. Pair the headset with the test phones
2. Connected the headset with device A and device B
3. Device A is playing a game
  a. Check debug notification on Device A &amp; B, the latest state should become CONNECTED_A2DP_ONLY in 5 seconds after connecting. Device A has active seeker flag.
4. Make a call on device B
Verify:
1. Headset play audio from device B upon dialing.
2. HUN is shown with correct device
    Device A: "You're hearing another ..."
    Device B: "You're hearing this ..."
3. The game sound on the device A will stop
4. Check debug notification on Device A &amp; B, the latest state should become CONNECTED_HFP in 5 seconds. Device B has active seeker flag.</v>
      </c>
      <c r="C16" s="7">
        <f>IFERROR(__xludf.DUMMYFUNCTION("""COMPUTED_VALUE"""),1.0)</f>
        <v>1</v>
      </c>
      <c r="D16" s="15"/>
      <c r="E16" s="15"/>
      <c r="F16" s="16"/>
      <c r="G16" s="16"/>
      <c r="H16" s="15"/>
      <c r="I16" s="15"/>
      <c r="J16" s="15"/>
      <c r="K16" s="15"/>
      <c r="L16" s="16"/>
      <c r="M16" s="16"/>
    </row>
    <row r="17">
      <c r="A17" s="13" t="str">
        <f>IFERROR(__xludf.DUMMYFUNCTION("""COMPUTED_VALUE"""),"P2")</f>
        <v>P2</v>
      </c>
      <c r="B17" s="21" t="str">
        <f>IFERROR(__xludf.DUMMYFUNCTION("""COMPUTED_VALUE"""),"3.39 Test case 39: Auto-switch headset when it initiate a VoIP call, and there is a game playing
Procedure:
1. Pair the headset with the test phones
2. Connected the headset with device A and device B
3. Device A is playing a game
  a.(P2) Check debug no"&amp;"tification on Device A &amp; B, the latest state should become CONNECTED_A2DP_ONLY in 5 seconds after connecting. Device A has active seeker flag.
4. Make a VoIP call (Google Duo) on device B
Verify:
1. Headset play audio from device B when taps the dial but"&amp;"ton
2. HUN is shown with correct device
    Device A: ""You're hearing another ...""
    Device B: ""You're hearing this ...""
3. The game sound on the device A will stop
4. (P2) Check debug notification on Device A &amp; B, the latest state should become CON"&amp;"NECTED_HFP in 5 seconds. Device B has active seeker flag.")</f>
        <v>3.39 Test case 39: Auto-switch headset when it initiate a VoIP call, and there is a game playing
Procedure:
1. Pair the headset with the test phones
2. Connected the headset with device A and device B
3. Device A is playing a game
  a.(P2) Check debug notification on Device A &amp; B, the latest state should become CONNECTED_A2DP_ONLY in 5 seconds after connecting. Device A has active seeker flag.
4. Make a VoIP call (Google Duo) on device B
Verify:
1. Headset play audio from device B when taps the dial button
2. HUN is shown with correct device
    Device A: "You're hearing another ..."
    Device B: "You're hearing this ..."
3. The game sound on the device A will stop
4. (P2) Check debug notification on Device A &amp; B, the latest state should become CONNECTED_HFP in 5 seconds. Device B has active seeker flag.</v>
      </c>
      <c r="C17" s="7">
        <f>IFERROR(__xludf.DUMMYFUNCTION("""COMPUTED_VALUE"""),1.0)</f>
        <v>1</v>
      </c>
      <c r="D17" s="15"/>
      <c r="E17" s="15"/>
      <c r="F17" s="16"/>
      <c r="G17" s="15"/>
      <c r="H17" s="15"/>
      <c r="I17" s="15"/>
      <c r="J17" s="15"/>
      <c r="K17" s="15"/>
      <c r="L17" s="16"/>
      <c r="M17" s="15"/>
    </row>
    <row r="18">
      <c r="A18" s="13" t="str">
        <f>IFERROR(__xludf.DUMMYFUNCTION("""COMPUTED_VALUE"""),"P2")</f>
        <v>P2</v>
      </c>
      <c r="B18" s="21" t="str">
        <f>IFERROR(__xludf.DUMMYFUNCTION("""COMPUTED_VALUE"""),"3.40 Test case 40: Auto-switch headset when a media session is started, and there is a game playing
Procedure:
1. Pair the headset with the test phones
2. Connected the headset with device A and device B
3. Device A is playing a game
  a.(P2) Check debug"&amp;" notification on Device A &amp; B, the latest state should become CONNECTED_A2DP_ONLY in 5 seconds after connecting. Device A has active seeker flag.
4. Play media on device B
Verify:
1. Headset play audio from device B when the media start
2. HUN is shown w"&amp;"ith correct device
    Device A: ""You're hearing another ...""
    Device B: ""You're hearing this ...""
3. The game sound on the device A will stop
4. Check debug notification on Device A &amp; B, the latest state should become CONNECTED_A2DP_WITH_AVRCP in "&amp;"5 seconds. Device B has active seeker flag.")</f>
        <v>3.40 Test case 40: Auto-switch headset when a media session is started, and there is a game playing
Procedure:
1. Pair the headset with the test phones
2. Connected the headset with device A and device B
3. Device A is playing a game
  a.(P2) Check debug notification on Device A &amp; B, the latest state should become CONNECTED_A2DP_ONLY in 5 seconds after connecting. Device A has active seeker flag.
4. Play media on device B
Verify:
1. Headset play audio from device B when the media start
2. HUN is shown with correct device
    Device A: "You're hearing another ..."
    Device B: "You're hearing this ..."
3. The game sound on the device A will stop
4. Check debug notification on Device A &amp; B, the latest state should become CONNECTED_A2DP_WITH_AVRCP in 5 seconds. Device B has active seeker flag.</v>
      </c>
      <c r="C18" s="7">
        <f>IFERROR(__xludf.DUMMYFUNCTION("""COMPUTED_VALUE"""),1.0)</f>
        <v>1</v>
      </c>
      <c r="D18" s="15"/>
      <c r="E18" s="15"/>
      <c r="F18" s="16"/>
      <c r="G18" s="16"/>
      <c r="H18" s="15"/>
      <c r="I18" s="15"/>
      <c r="J18" s="15"/>
      <c r="K18" s="15"/>
      <c r="L18" s="16"/>
      <c r="M18" s="16"/>
    </row>
    <row r="19">
      <c r="A19" s="13" t="str">
        <f>IFERROR(__xludf.DUMMYFUNCTION("""COMPUTED_VALUE"""),"P1")</f>
        <v>P1</v>
      </c>
      <c r="B19" s="21" t="str">
        <f>IFERROR(__xludf.DUMMYFUNCTION("""COMPUTED_VALUE"""),"3.41 Test case 41: Auto-switch headset when a game started, and there is a game playing
Procedure:
1. Pair the headset with the test phones
2. Connected the headset with device A and device B
3. Device A is playing a game
  a.(P2) Check debug notificatio"&amp;"n on Device A &amp; B, the latest state should become CONNECTED_A2DP_ONLY in 5 seconds after connecting. Device A has active seeker flag.
4. Start a game on device B
Verify:
1. Headset play audio from device B when the game is started
2. HUN is shown with co"&amp;"rrect device
    Device A: ""You're hearing another ...""
    Device B: ""You're hearing this ...""
3. The game sound on the device A will stop
4. Check debug notification on Device A &amp; B, the latest state should become CONNECTED_A2DP_ONLY in 5 seconds af"&amp;"ter connecting. Device B has active seeker flag.")</f>
        <v>3.41 Test case 41: Auto-switch headset when a game started, and there is a game playing
Procedure:
1. Pair the headset with the test phones
2. Connected the headset with device A and device B
3. Device A is playing a game
  a.(P2) Check debug notification on Device A &amp; B, the latest state should become CONNECTED_A2DP_ONLY in 5 seconds after connecting. Device A has active seeker flag.
4. Start a game on device B
Verify:
1. Headset play audio from device B when the game is started
2. HUN is shown with correct device
    Device A: "You're hearing another ..."
    Device B: "You're hearing this ..."
3. The game sound on the device A will stop
4. Check debug notification on Device A &amp; B, the latest state should become CONNECTED_A2DP_ONLY in 5 seconds after connecting. Device B has active seeker flag.</v>
      </c>
      <c r="C19" s="7">
        <f>IFERROR(__xludf.DUMMYFUNCTION("""COMPUTED_VALUE"""),1.0)</f>
        <v>1</v>
      </c>
      <c r="D19" s="15"/>
      <c r="E19" s="15"/>
      <c r="F19" s="16"/>
      <c r="G19" s="15"/>
      <c r="H19" s="15"/>
      <c r="I19" s="15"/>
      <c r="J19" s="15"/>
      <c r="K19" s="15"/>
      <c r="L19" s="16"/>
      <c r="M19" s="16"/>
    </row>
    <row r="20">
      <c r="A20" s="13" t="str">
        <f>IFERROR(__xludf.DUMMYFUNCTION("""COMPUTED_VALUE"""),"P1")</f>
        <v>P1</v>
      </c>
      <c r="B20" s="21" t="str">
        <f>IFERROR(__xludf.DUMMYFUNCTION("""COMPUTED_VALUE"""),"3.42 Test case 42: Auto-switch headset when making a call
Procedure:
1. Pair the headset with the test phones
2. Connected the headset with device B
3. Connect the headset with device A
4. Play media on device A
  a.(P2) Check debug notification on Devic"&amp;"e A &amp; B, the latest state should become CONNECTED_A2DP_WITH_AVRCP in 5 seconds after connecting. Device A has active seeker flag.
5. Pause media on device A
  a.(P2) Check debug notification on Device A &amp; B, the latest state should become CONNECTED_WITHOU"&amp;"T_STREAMING in 10 seconds after pausing.
6. Make a call on device B
Verify:
1. Headset play audio from device B upon dialing
2. There are no HUN on both devices
3. Check debug notification on Device A &amp; B, the latest state should become CONNECTED_HFP in "&amp;"5 seconds. Device B has active seeker flag.")</f>
        <v>3.42 Test case 42: Auto-switch headset when making a call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Make a call on device B
Verify:
1. Headset play audio from device B upon dialing
2. There are no HUN on both devices
3. Check debug notification on Device A &amp; B, the latest state should become CONNECTED_HFP in 5 seconds. Device B has active seeker flag.</v>
      </c>
      <c r="C20" s="7">
        <f>IFERROR(__xludf.DUMMYFUNCTION("""COMPUTED_VALUE"""),1.0)</f>
        <v>1</v>
      </c>
      <c r="D20" s="15"/>
      <c r="E20" s="15"/>
      <c r="F20" s="16"/>
      <c r="G20" s="16"/>
      <c r="H20" s="15"/>
      <c r="I20" s="15"/>
      <c r="J20" s="15"/>
      <c r="K20" s="15"/>
      <c r="L20" s="16"/>
      <c r="M20" s="16"/>
    </row>
    <row r="21">
      <c r="A21" s="13" t="str">
        <f>IFERROR(__xludf.DUMMYFUNCTION("""COMPUTED_VALUE"""),"P2")</f>
        <v>P2</v>
      </c>
      <c r="B21" s="21" t="str">
        <f>IFERROR(__xludf.DUMMYFUNCTION("""COMPUTED_VALUE"""),"3.43 Test case 43: Auto-switch headset when it initiate a VoIP call
Procedure:
1. Pair the headset with the test phones
2. Connected the headset with device B
3. Connect the headset with device A,
4. Play media on device A
  a.(P2) Check debug notificati"&amp;"on on Device A &amp; B, the latest state should become CONNECTED_A2DP_WITH_AVRCP in 5 seconds after connecting. Device A has active seeker flag.
5. Pause media on device A
  a.(P2) Check debug notification on Device A &amp; B, the latest state should become CONNE"&amp;"CTED_WITHOUT_STREAMING in 10 seconds after pausing.
6. Make a VoIP call (Google Duo) on device B
Verify:
1. Headset play audio from device B when taps the dial button
2. There are no HUN on both devices
3. Check debug notification on Device A &amp; B, the la"&amp;"test state should become CONNECTED_HFP in 5 seconds. Device B has active seeker flag.")</f>
        <v>3.43 Test case 43: Auto-switch headset when it initiate a VoIP call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Make a VoIP call (Google Duo) on device B
Verify:
1. Headset play audio from device B when taps the dial button
2. There are no HUN on both devices
3. Check debug notification on Device A &amp; B, the latest state should become CONNECTED_HFP in 5 seconds. Device B has active seeker flag.</v>
      </c>
      <c r="C21" s="7">
        <f>IFERROR(__xludf.DUMMYFUNCTION("""COMPUTED_VALUE"""),1.0)</f>
        <v>1</v>
      </c>
      <c r="D21" s="15"/>
      <c r="E21" s="15"/>
      <c r="F21" s="16"/>
      <c r="G21" s="15"/>
      <c r="H21" s="15"/>
      <c r="I21" s="15"/>
      <c r="J21" s="15"/>
      <c r="K21" s="15"/>
      <c r="L21" s="16"/>
      <c r="M21" s="15"/>
    </row>
    <row r="22">
      <c r="A22" s="13" t="str">
        <f>IFERROR(__xludf.DUMMYFUNCTION("""COMPUTED_VALUE"""),"P1")</f>
        <v>P1</v>
      </c>
      <c r="B22" s="21" t="str">
        <f>IFERROR(__xludf.DUMMYFUNCTION("""COMPUTED_VALUE"""),"3.44 Test case 44: Auto-switch headset when a media session is started
Procedure:
1. Pair the headset with the test phones
2. Connected the headset with device B
3. Connect the headset with device A
4. Play media on device A
  a.(P2) Check debug notifica"&amp;"tion on Device A &amp; B, the latest state should become CONNECTED_A2DP_WITH_AVRCP in 5 seconds after connecting. Device A has active seeker flag.
5. Pause media on device A
  a.(P2) Check debug notification on Device A &amp; B, the latest state should become CON"&amp;"NECTED_WITHOUT_STREAMING in 10 seconds after pausing.
6. Play media on device B
Verify:
1. Headset play audio from device B when the media start
2. There are no HUN on both devices
3. Check debug notification on Device A &amp; B, the latest state should beco"&amp;"me CONNECTED_A2DP_WITH_AVRCP in 5 seconds. Device B has active seeker flag.")</f>
        <v>3.44 Test case 44: Auto-switch headset when a media session is started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Play media on device B
Verify:
1. Headset play audio from device B when the media start
2. There are no HUN on both devices
3. Check debug notification on Device A &amp; B, the latest state should become CONNECTED_A2DP_WITH_AVRCP in 5 seconds. Device B has active seeker flag.</v>
      </c>
      <c r="C22" s="7">
        <f>IFERROR(__xludf.DUMMYFUNCTION("""COMPUTED_VALUE"""),1.0)</f>
        <v>1</v>
      </c>
      <c r="D22" s="15"/>
      <c r="E22" s="15"/>
      <c r="F22" s="16"/>
      <c r="G22" s="16"/>
      <c r="H22" s="15"/>
      <c r="I22" s="15"/>
      <c r="J22" s="15"/>
      <c r="K22" s="15"/>
      <c r="L22" s="16"/>
      <c r="M22" s="16"/>
    </row>
    <row r="23">
      <c r="A23" s="13" t="str">
        <f>IFERROR(__xludf.DUMMYFUNCTION("""COMPUTED_VALUE"""),"P2")</f>
        <v>P2</v>
      </c>
      <c r="B23" s="21" t="str">
        <f>IFERROR(__xludf.DUMMYFUNCTION("""COMPUTED_VALUE"""),"3.45 Test case 45: Auto-switch headset when a game started
Procedure:
1. Pair the headset with the test phones
2. Connected the headset with device B
3. Connect the headset with device A
4. Play media on device A
  a.(P2) Check debug notification on Devi"&amp;"ce A &amp; B, the latest state should become CONNECTED_A2DP_WITH_AVRCP in 5 seconds after connecting. Device A has active seeker flag.
5. Pause media on device A
  a.(P2) Check debug notification on Device A &amp; B, the latest state should become CONNECTED_WITHO"&amp;"UT_STREAMING in 10 seconds after pausing.
6. Start a game on device B
Verify:
1. Headset play audio from device B when the game is started
2. There are no HUN on both devices
3. Check debug notification on Device A &amp; B, the latest state should become CON"&amp;"NECTED_A2DP_ONLY in 5 seconds. Device B has active seeker flag.")</f>
        <v>3.45 Test case 45: Auto-switch headset when a game started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Start a game on device B
Verify:
1. Headset play audio from device B when the game is started
2. There are no HUN on both devices
3. Check debug notification on Device A &amp; B, the latest state should become CONNECTED_A2DP_ONLY in 5 seconds. Device B has active seeker flag.</v>
      </c>
      <c r="C23" s="7">
        <f>IFERROR(__xludf.DUMMYFUNCTION("""COMPUTED_VALUE"""),1.0)</f>
        <v>1</v>
      </c>
      <c r="D23" s="15"/>
      <c r="E23" s="15"/>
      <c r="F23" s="16"/>
      <c r="G23" s="16"/>
      <c r="H23" s="15"/>
      <c r="I23" s="15"/>
      <c r="J23" s="15"/>
      <c r="K23" s="15"/>
      <c r="L23" s="16"/>
      <c r="M23" s="16"/>
    </row>
    <row r="24">
      <c r="A24" s="13" t="str">
        <f>IFERROR(__xludf.DUMMYFUNCTION("""COMPUTED_VALUE"""),"P0")</f>
        <v>P0</v>
      </c>
      <c r="B24" s="21" t="str">
        <f>IFERROR(__xludf.DUMMYFUNCTION("""COMPUTED_VALUE"""),"3.46 Test case 46: Revert the headset from target device after it auto-switched
Procedure:
1. Pair the headset with the test phones
2. Connected the headset with device A and B
3. Device A is playing a media
  a. Check debug notification on Device A &amp; B,"&amp;" the latest state should become CONNECTED_A2DP_WITH_AVRCP in 5 seconds after connecting. Only device A has active seeker flag.
4. Play media on device B
5. The headset active audio source switch to device B when the media session start
  a. Check debug no"&amp;"tification on Device A &amp; B. Only device B has active seeker flag.
6. Tap the device A revert notification ""Tap to switch back to this phone""
Verify:
1. Headset play audio from device A upon tapping the revert notification
2. Headset disconnect with dev"&amp;"ice B
3. Check debug notification on Device A &amp; B. Only device A has active seeker flag
4. The media on device A resume playing")</f>
        <v>3.46 Test case 46: Revert the headset from target device after it auto-switched
Procedure:
1. Pair the headset with the test phones
2. Connected the headset with device A and B
3. Device A is playing a media
  a. Check debug notification on Device A &amp; B, the latest state should become CONNECTED_A2DP_WITH_AVRCP in 5 seconds after connecting. Only device A has active seeker flag.
4. Play media on device B
5. The headset active audio source switch to device B when the media session start
  a. Check debug notification on Device A &amp; B. Only device B has active seeker flag.
6. Tap the device A revert notification "Tap to switch back to this phone"
Verify:
1. Headset play audio from device A upon tapping the revert notification
2. Headset disconnect with device B
3. Check debug notification on Device A &amp; B. Only device A has active seeker flag
4. The media on device A resume playing</v>
      </c>
      <c r="C24" s="7">
        <f>IFERROR(__xludf.DUMMYFUNCTION("""COMPUTED_VALUE"""),1.0)</f>
        <v>1</v>
      </c>
      <c r="D24" s="15"/>
      <c r="E24" s="15"/>
      <c r="F24" s="16"/>
      <c r="G24" s="16"/>
      <c r="H24" s="15"/>
      <c r="I24" s="15"/>
      <c r="J24" s="15"/>
      <c r="K24" s="15"/>
      <c r="L24" s="16"/>
      <c r="M24" s="16"/>
    </row>
    <row r="25">
      <c r="A25" s="13" t="str">
        <f>IFERROR(__xludf.DUMMYFUNCTION("""COMPUTED_VALUE"""),"P1")</f>
        <v>P1</v>
      </c>
      <c r="B25" s="21" t="str">
        <f>IFERROR(__xludf.DUMMYFUNCTION("""COMPUTED_VALUE"""),"3.47 Test case 47: Auto-switch headset when making a call on non-SASS device, and there is a media session playing on SASS device
Procedure:
1. Pair the headset with the test phones
2. Device B is SASS device
3. Device N is non-SASS device
4. Both device"&amp;" connected to the headset
5. Device B is playing a media
  a. Check debug notification on Device B, the latest state should become CONNECTED_A2DP_WITH_AVRCP in 5 seconds after connecting. with active seeker flag.
6. Make a call on device N (non-SASS)
Ver"&amp;"ify:
1. Headset play audio from device N upon dialing
2. HUN is shown with correct device
    Device B: ""You're hearing another ...""
    Device N: No HUN
3. Audio is played to headset
4. The media on device B will pause
5. Check debug notification on De"&amp;"vice B, state should become Active on non-SASS seeker, no active seeker flag.")</f>
        <v>3.47 Test case 47: Auto-switch headset when making a call on non-SASS device, and there is a media session playing on SASS device
Procedure:
1. Pair the headset with the test phones
2. Device B is SASS device
3. Device N is non-SASS device
4. Both device connected to the headset
5. Device B is playing a media
  a. Check debug notification on Device B, the latest state should become CONNECTED_A2DP_WITH_AVRCP in 5 seconds after connecting. with active seeker flag.
6. Make a call on device N (non-SASS)
Verify:
1. Headset play audio from device N upon dialing
2. HUN is shown with correct device
    Device B: "You're hearing another ..."
    Device N: No HUN
3. Audio is played to headset
4. The media on device B will pause
5. Check debug notification on Device B, state should become Active on non-SASS seeker, no active seeker flag.</v>
      </c>
      <c r="C25" s="7">
        <f>IFERROR(__xludf.DUMMYFUNCTION("""COMPUTED_VALUE"""),1.0)</f>
        <v>1</v>
      </c>
      <c r="D25" s="15"/>
      <c r="E25" s="15"/>
      <c r="F25" s="16"/>
      <c r="G25" s="16"/>
      <c r="H25" s="15"/>
      <c r="I25" s="15"/>
      <c r="J25" s="15"/>
      <c r="K25" s="15"/>
      <c r="L25" s="16"/>
      <c r="M25" s="16"/>
    </row>
    <row r="26">
      <c r="A26" s="13" t="str">
        <f>IFERROR(__xludf.DUMMYFUNCTION("""COMPUTED_VALUE"""),"P2")</f>
        <v>P2</v>
      </c>
      <c r="B26" s="21" t="str">
        <f>IFERROR(__xludf.DUMMYFUNCTION("""COMPUTED_VALUE"""),"3.48 Test case 48: Do not switch headset when a media session is started on non-SASS device, and there is a media session playing on SASS device
Procedure:
1. Pair the headset with the test phones
2. Device B is SASS device
3. Device N is non-SASS device"&amp;"
4. Both devices connected to the headset
5. Device B is playing a media
  a. (P2) Check debug notification on Device B, the latest state should become CONNECTED_A2DP_WITH_AVRCP in 5 seconds after connecting. with active seeker flag.
6. Play media on devi"&amp;"ce N (non-SASS)
Verify:
1. Do not switch the headset active audio source
2. The media on device N immediately pause")</f>
        <v>3.48 Test case 48: Do not switch headset when a media session is started on non-SASS device, and there is a media session playing on SASS device
Procedure:
1. Pair the headset with the test phones
2. Device B is SASS device
3. Device N is non-SASS device
4. Both devices connected to the headset
5. Device B is playing a media
  a. (P2) Check debug notification on Device B, the latest state should become CONNECTED_A2DP_WITH_AVRCP in 5 seconds after connecting. with active seeker flag.
6. Play media on device N (non-SASS)
Verify:
1. Do not switch the headset active audio source
2. The media on device N immediately pause</v>
      </c>
      <c r="C26" s="7">
        <f>IFERROR(__xludf.DUMMYFUNCTION("""COMPUTED_VALUE"""),1.0)</f>
        <v>1</v>
      </c>
      <c r="D26" s="15"/>
      <c r="E26" s="15" t="s">
        <v>5</v>
      </c>
      <c r="F26" s="16"/>
      <c r="G26" s="16" t="s">
        <v>5</v>
      </c>
      <c r="H26" s="15"/>
      <c r="I26" s="15" t="s">
        <v>5</v>
      </c>
      <c r="J26" s="15"/>
      <c r="K26" s="15" t="s">
        <v>5</v>
      </c>
      <c r="L26" s="16"/>
      <c r="M26" s="16" t="s">
        <v>5</v>
      </c>
    </row>
    <row r="27">
      <c r="A27" s="13" t="str">
        <f>IFERROR(__xludf.DUMMYFUNCTION("""COMPUTED_VALUE"""),"P0")</f>
        <v>P0</v>
      </c>
      <c r="B27" s="21" t="str">
        <f>IFERROR(__xludf.DUMMYFUNCTION("""COMPUTED_VALUE"""),"3.49 Test case 49: Auto-switch headset when a media session is started on non-SASS device
Procedure:
1. Pair the headset with the test phones
2. Device B is SASS device
3. Device N is non-SASS device
4. Both devices connected to the headset
5. Play a med"&amp;"ia on device B and pause.
  a. (P2) Check debug notification on Device B, the latest state should become CONNECTED_WITHOUT_STREAMING in 10 seconds after pausing.
6. Play a media on device N (non-SASS)
Verify:
1. Headset play audio from device N (non-SASS"&amp;") when the media start
2. There are no HUN on both devices
3. Audio is played to headset
4. Check debug notification on Device B, state should become Active on non-SASS seeker, no active seeker flag. ")</f>
        <v>3.49 Test case 49: Auto-switch headset when a media session is started on non-SASS device
Procedure:
1. Pair the headset with the test phones
2. Device B is SASS device
3. Device N is non-SASS device
4. Both devices connected to the headset
5. Play a media on device B and pause.
  a. (P2) Check debug notification on Device B, the latest state should become CONNECTED_WITHOUT_STREAMING in 10 seconds after pausing.
6. Play a media on device N (non-SASS)
Verify:
1. Headset play audio from device N (non-SASS) when the media start
2. There are no HUN on both devices
3. Audio is played to headset
4. Check debug notification on Device B, state should become Active on non-SASS seeker, no active seeker flag. </v>
      </c>
      <c r="C27" s="7">
        <f>IFERROR(__xludf.DUMMYFUNCTION("""COMPUTED_VALUE"""),1.0)</f>
        <v>1</v>
      </c>
      <c r="D27" s="15"/>
      <c r="E27" s="15"/>
      <c r="F27" s="16"/>
      <c r="G27" s="16"/>
      <c r="H27" s="15"/>
      <c r="I27" s="15"/>
      <c r="J27" s="15"/>
      <c r="K27" s="15"/>
      <c r="L27" s="16"/>
      <c r="M27" s="16"/>
    </row>
    <row r="28">
      <c r="A28" s="13" t="str">
        <f>IFERROR(__xludf.DUMMYFUNCTION("""COMPUTED_VALUE"""),"P1")</f>
        <v>P1</v>
      </c>
      <c r="B28" s="21" t="str">
        <f>IFERROR(__xludf.DUMMYFUNCTION("""COMPUTED_VALUE"""),"3.50 Test case 50: Auto-switch headset when making a call on SASS device, and there is a media session playing on non-SASS device
Procedure:
1. Pair the headset with the test phones
2. Device B is SASS device
3. Device N is non-SASS device
4. Both device"&amp;"s connected to the headset
5. Device N (non-SASS) is active device and playing a media
  a. (P2) Check debug notification on Device B, state should become Active on non-SASS seeker, no active seeker flag. 
6. Make a call on device B
Verify:
1. Headset pl"&amp;"ay audio from device B upon dialing
2. HUN is shown with correct device
    Device B: ""You're hearing this ...""
    Device N: No HUN
3. The media on device N (non-SASS) will pause
4. Check debug notification on Device B, the latest state should become C"&amp;"ONNECTED_HFP in 5 seconds. with active seeker flag. key state InUse.")</f>
        <v>3.50 Test case 50: Auto-switch headset when making a call on SASS device, and there is a media session playing on non-SASS device
Procedure:
1. Pair the headset with the test phones
2. Device B is SASS device
3. Device N is non-SASS device
4. Both devices connected to the headset
5. Device N (non-SASS) is active device and playing a media
  a. (P2) Check debug notification on Device B, state should become Active on non-SASS seeker, no active seeker flag. 
6. Make a call on device B
Verify:
1. Headset play audio from device B upon dialing
2. HUN is shown with correct device
    Device B: "You're hearing this ..."
    Device N: No HUN
3. The media on device N (non-SASS) will pause
4. Check debug notification on Device B, the latest state should become CONNECTED_HFP in 5 seconds. with active seeker flag. key state InUse.</v>
      </c>
      <c r="C28" s="7">
        <f>IFERROR(__xludf.DUMMYFUNCTION("""COMPUTED_VALUE"""),1.0)</f>
        <v>1</v>
      </c>
      <c r="D28" s="15"/>
      <c r="E28" s="16"/>
      <c r="F28" s="16"/>
      <c r="G28" s="16"/>
      <c r="H28" s="15"/>
      <c r="I28" s="16"/>
      <c r="J28" s="15"/>
      <c r="K28" s="16"/>
      <c r="L28" s="16"/>
      <c r="M28" s="16"/>
    </row>
    <row r="29">
      <c r="A29" s="13" t="str">
        <f>IFERROR(__xludf.DUMMYFUNCTION("""COMPUTED_VALUE"""),"P2")</f>
        <v>P2</v>
      </c>
      <c r="B29" s="21" t="str">
        <f>IFERROR(__xludf.DUMMYFUNCTION("""COMPUTED_VALUE"""),"3.51 Test case 51: Do not switch headset when a media session is started on SASS device, and there is a media session playing on non-SASS device
Procedure:
1. Pair the headset with the test phones
2. Device B is SASS device
3. Device N is non-SASS device"&amp;"
4. Both devices connected to the headset
5. Device N (non-SASS) is playing a media
  a. (P2) Check debug notification on Device B, state should become Active on non-SASS seeker, no active seeker flag.
6. Play a media on device B
Verify:
1. Do not switch"&amp;" the headset active audio source
2. The media on device B immediately pause")</f>
        <v>3.51 Test case 51: Do not switch headset when a media session is started on SASS device, and there is a media session playing on non-SASS device
Procedure:
1. Pair the headset with the test phones
2. Device B is SASS device
3. Device N is non-SASS device
4. Both devices connected to the headset
5. Device N (non-SASS) is playing a media
  a. (P2) Check debug notification on Device B, state should become Active on non-SASS seeker, no active seeker flag.
6. Play a media on device B
Verify:
1. Do not switch the headset active audio source
2. The media on device B immediately pause</v>
      </c>
      <c r="C29" s="7">
        <f>IFERROR(__xludf.DUMMYFUNCTION("""COMPUTED_VALUE"""),1.0)</f>
        <v>1</v>
      </c>
      <c r="D29" s="15"/>
      <c r="E29" s="16" t="s">
        <v>5</v>
      </c>
      <c r="F29" s="16"/>
      <c r="G29" s="16" t="s">
        <v>5</v>
      </c>
      <c r="H29" s="15"/>
      <c r="I29" s="16" t="s">
        <v>5</v>
      </c>
      <c r="J29" s="15"/>
      <c r="K29" s="16" t="s">
        <v>5</v>
      </c>
      <c r="L29" s="16"/>
      <c r="M29" s="16" t="s">
        <v>5</v>
      </c>
    </row>
    <row r="30">
      <c r="A30" s="13" t="str">
        <f>IFERROR(__xludf.DUMMYFUNCTION("""COMPUTED_VALUE"""),"P0")</f>
        <v>P0</v>
      </c>
      <c r="B30" s="21" t="str">
        <f>IFERROR(__xludf.DUMMYFUNCTION("""COMPUTED_VALUE"""),"3.52 Test case 52: Do not switch headset when making a call on the third device (SASS), if there is an ongoing call on non-SASS device
Procedure:
1. Pair the headset with the test phones
2. Device A is SASS device
3. Device B is SASS device
4. Device N i"&amp;"s non-SASS device
5. Device A and device N (non-SASS) connected to the headset
6. Device N (non-SASS) is a active device and had an ongoing call
  a. (P2) Check debug notification on Device A, should have Active on non-SASS seeker flag, no active seeker f"&amp;"lag.
  b. (P2) Check debug notification on Device B, state should become Not available from non-SASS seeker. CONNECTED_HFP. MostRecentlyInUse
7. Make a call on device B 
Verify:
1. Do not switch the headset connection")</f>
        <v>3.52 Test case 52: Do not switch headset when making a call on the third device (SASS), if there is an ongoing call on non-SASS device
Procedure:
1. Pair the headset with the test phones
2. Device A is SASS device
3. Device B is SASS device
4. Device N is non-SASS device
5. Device A and device N (non-SASS) connected to the headset
6. Device N (non-SASS) is a active device and had an ongoing call
  a. (P2) Check debug notification on Device A, should have Active on non-SASS seeker flag, no active seeker flag.
  b. (P2) Check debug notification on Device B, state should become Not available from non-SASS seeker. CONNECTED_HFP. MostRecentlyInUse
7. Make a call on device B 
Verify:
1. Do not switch the headset connection</v>
      </c>
      <c r="C30" s="7">
        <f>IFERROR(__xludf.DUMMYFUNCTION("""COMPUTED_VALUE"""),1.0)</f>
        <v>1</v>
      </c>
      <c r="D30" s="15"/>
      <c r="E30" s="15" t="s">
        <v>5</v>
      </c>
      <c r="F30" s="16"/>
      <c r="G30" s="16" t="s">
        <v>5</v>
      </c>
      <c r="H30" s="15"/>
      <c r="I30" s="15" t="s">
        <v>5</v>
      </c>
      <c r="J30" s="15"/>
      <c r="K30" s="15" t="s">
        <v>5</v>
      </c>
      <c r="L30" s="16"/>
      <c r="M30" s="15" t="s">
        <v>5</v>
      </c>
    </row>
    <row r="31">
      <c r="A31" s="13" t="str">
        <f>IFERROR(__xludf.DUMMYFUNCTION("""COMPUTED_VALUE"""),"P1")</f>
        <v>P1</v>
      </c>
      <c r="B31" s="21" t="str">
        <f>IFERROR(__xludf.DUMMYFUNCTION("""COMPUTED_VALUE"""),"3.53 Test case 53: Do not switch headset when a media session is started on the third device (SASS), if there is an ongoing call on non-SASS device
Procedure:
1. Pair the headset with the test phones
2. Device A is SASS device
3. Device B is SASS device
"&amp;"4. Device N is non-SASS device
5. Device A and device N (non-SASS) connected to the headset
6. Device N (non-SASS) is a active device and had an ongoing call
  a. (P2) Check debug notification on Device A, should have Active on non-SASS seeker flag, no ac"&amp;"tive seeker flag.
  b. (P2) Check debug notification on Device B, state should become Not available from non-SASS seeker. CONNECTED_HFP. MostRecentlyInUse.
7. Play a media on device B
Verify:
1. Do not switch the headset connection")</f>
        <v>3.53 Test case 53: Do not switch headset when a media session is started on the third device (SASS), if there is an ongoing call on non-SASS device
Procedure:
1. Pair the headset with the test phones
2. Device A is SASS device
3. Device B is SASS device
4. Device N is non-SASS device
5. Device A and device N (non-SASS) connected to the headset
6. Device N (non-SASS) is a active device and had an ongoing call
  a. (P2) Check debug notification on Device A, should have Active on non-SASS seeker flag, no active seeker flag.
  b. (P2) Check debug notification on Device B, state should become Not available from non-SASS seeker. CONNECTED_HFP. MostRecentlyInUse.
7. Play a media on device B
Verify:
1. Do not switch the headset connection</v>
      </c>
      <c r="C31" s="7">
        <f>IFERROR(__xludf.DUMMYFUNCTION("""COMPUTED_VALUE"""),1.0)</f>
        <v>1</v>
      </c>
      <c r="D31" s="15"/>
      <c r="E31" s="15" t="s">
        <v>5</v>
      </c>
      <c r="F31" s="16"/>
      <c r="G31" s="16" t="s">
        <v>5</v>
      </c>
      <c r="H31" s="15"/>
      <c r="I31" s="15" t="s">
        <v>5</v>
      </c>
      <c r="J31" s="15"/>
      <c r="K31" s="15" t="s">
        <v>5</v>
      </c>
      <c r="L31" s="16"/>
      <c r="M31" s="15" t="s">
        <v>5</v>
      </c>
    </row>
    <row r="32">
      <c r="A32" s="13" t="str">
        <f>IFERROR(__xludf.DUMMYFUNCTION("""COMPUTED_VALUE"""),"P1")</f>
        <v>P1</v>
      </c>
      <c r="B32" s="21" t="str">
        <f>IFERROR(__xludf.DUMMYFUNCTION("""COMPUTED_VALUE"""),"3.54 Test case 54: Three SASS devices
Procedure:
1. Pair the headset with the test phones
2. Device A, B and C are SASS devices, login with same account
3. Device A and C are connected to headsets. 
4. Device A is playing media.
  a. (P2) Check debug not"&amp;"ification on Device A, B &amp; C, the latest state should become CONNECTED_A2DP_WITH_AVRCP in 5 seconds after connecting. Device A has active seeker flag.
5. Make a call on device B.
Verify:
1. A is paused;
    C is disconnected;
    B is connected and audio"&amp;" from the call is routed to headsets.
2. HUN is shown with correct device
    Device A: ""You're hearing another ...""
    Device B: ""You're hearing this ...""
    Device C: ""You're hearing another ...""
4. Check debug notification on Device A, B &amp; C, t"&amp;"he latest state should become CONNECTED_HFP in 5 seconds after connecting. Device B has active seeker flag.")</f>
        <v>3.54 Test case 54: Three SASS devices
Procedure:
1. Pair the headset with the test phones
2. Device A, B and C are SASS devices, login with same account
3. Device A and C are connected to headsets. 
4. Device A is playing media.
  a. (P2) Check debug notification on Device A, B &amp; C, the latest state should become CONNECTED_A2DP_WITH_AVRCP in 5 seconds after connecting. Device A has active seeker flag.
5. Make a call on device B.
Verify:
1. A is paused;
    C is disconnected;
    B is connected and audio from the call is routed to headsets.
2. HUN is shown with correct device
    Device A: "You're hearing another ..."
    Device B: "You're hearing this ..."
    Device C: "You're hearing another ..."
4. Check debug notification on Device A, B &amp; C, the latest state should become CONNECTED_HFP in 5 seconds after connecting. Device B has active seeker flag.</v>
      </c>
      <c r="C32" s="7">
        <f>IFERROR(__xludf.DUMMYFUNCTION("""COMPUTED_VALUE"""),1.0)</f>
        <v>1</v>
      </c>
      <c r="D32" s="15"/>
      <c r="E32" s="16"/>
      <c r="F32" s="16"/>
      <c r="G32" s="16"/>
      <c r="H32" s="15"/>
      <c r="I32" s="16"/>
      <c r="J32" s="15"/>
      <c r="K32" s="16"/>
      <c r="L32" s="16"/>
      <c r="M32" s="16"/>
    </row>
    <row r="33">
      <c r="A33" s="13" t="str">
        <f>IFERROR(__xludf.DUMMYFUNCTION("""COMPUTED_VALUE"""),"P0")</f>
        <v>P0</v>
      </c>
      <c r="B33" s="25" t="str">
        <f>IFERROR(__xludf.DUMMYFUNCTION("""COMPUTED_VALUE"""),"3.55 Test case 55: Mixed devices. 
Procedure:
1. Pair the headset with the test phones
2. Device A is SASS device
3. Device B is SASS device
4. Device N is non-SASS device
5. Device N (non-SASS) and A are connected to headsets
6. Play and pause media on "&amp;"device A
  a. Check debug notification on Device A &amp; B, the latest state should become CONNECTED_WITHOUT_STREAMING in 10 seconds after pausing. key state InUse.
7. Make a call on device B
Verify:
1. N (non-SASS) is disconnected. 
    B is connected and a"&amp;"udio from the call is routed to headsets.
2. HUN is shown with correct device
    Device A: No HUN
    Device B: ""You're hearing this ...""
    Device N: No HUN
3. Check debug notification on Device A &amp; B, the latest state should become CONNECTED_HFP in "&amp;"5 seconds after connecting. Device B has active seeker flag. key state InUse.")</f>
        <v>3.55 Test case 55: Mixed devices. 
Procedure:
1. Pair the headset with the test phones
2. Device A is SASS device
3. Device B is SASS device
4. Device N is non-SASS device
5. Device N (non-SASS) and A are connected to headsets
6. Play and pause media on device A
  a. Check debug notification on Device A &amp; B, the latest state should become CONNECTED_WITHOUT_STREAMING in 10 seconds after pausing. key state InUse.
7. Make a call on device B
Verify:
1. N (non-SASS) is disconnected. 
    B is connected and audio from the call is routed to headsets.
2. HUN is shown with correct device
    Device A: No HUN
    Device B: "You're hearing this ..."
    Device N: No HUN
3. Check debug notification on Device A &amp; B, the latest state should become CONNECTED_HFP in 5 seconds after connecting. Device B has active seeker flag. key state InUse.</v>
      </c>
      <c r="C33" s="7">
        <f>IFERROR(__xludf.DUMMYFUNCTION("""COMPUTED_VALUE"""),1.0)</f>
        <v>1</v>
      </c>
      <c r="D33" s="15"/>
      <c r="E33" s="16"/>
      <c r="F33" s="16"/>
      <c r="G33" s="16"/>
      <c r="H33" s="15"/>
      <c r="I33" s="16"/>
      <c r="J33" s="15"/>
      <c r="K33" s="16"/>
      <c r="L33" s="16"/>
      <c r="M33" s="16"/>
    </row>
    <row r="34">
      <c r="A34" s="13" t="str">
        <f>IFERROR(__xludf.DUMMYFUNCTION("""COMPUTED_VALUE"""),"P2")</f>
        <v>P2</v>
      </c>
      <c r="B34" s="21" t="str">
        <f>IFERROR(__xludf.DUMMYFUNCTION("""COMPUTED_VALUE"""),"3.56 Test case 56: Simultaneous Calls
Procedure:
1. Pair the headset with the test phones
2. Device A and device B are SASS devices
3. Device A and B are connected to headsets. 
4. Device A had an ongoing call
  a. (P2) Check debug notification on Device"&amp;" A &amp; B, the latest state should become CONNECTED_HFP in 5 seconds after connecting. Device A has active seeker flag.
There are two options, the provider can choose one of the implementations: ((Go to 1-6 or 2-6))
(Option 1) If headset can handle two cal"&amp;"ls simultaneously when MP on
1-6. Make a call to device B
  a. Accept the call on Device B, the call on B is coming out from headset.
  b. Check debug notification on Device A &amp; B, the latest state should become CONNECTED_HFP in 5 seconds after connecting"&amp;". Device B has active seeker flag.
(Option 2) If headset can't handle more than one call
2-6. Make a call to device B
  a. The call on device B is coming out from speaker.
")</f>
        <v>3.56 Test case 56: Simultaneous Calls
Procedure:
1. Pair the headset with the test phones
2. Device A and device B are SASS devices
3. Device A and B are connected to headsets. 
4. Device A had an ongoing call
  a. (P2) Check debug notification on Device A &amp; B, the latest state should become CONNECTED_HFP in 5 seconds after connecting. Device A has active seeker flag.
There are two options, the provider can choose one of the implementations: ((Go to 1-6 or 2-6))
(Option 1) If headset can handle two calls simultaneously when MP on
1-6. Make a call to device B
  a. Accept the call on Device B, the call on B is coming out from headset.
  b. Check debug notification on Device A &amp; B, the latest state should become CONNECTED_HFP in 5 seconds after connecting. Device B has active seeker flag.
(Option 2) If headset can't handle more than one call
2-6. Make a call to device B
  a. The call on device B is coming out from speaker.
</v>
      </c>
      <c r="C34" s="7">
        <f>IFERROR(__xludf.DUMMYFUNCTION("""COMPUTED_VALUE"""),1.0)</f>
        <v>1</v>
      </c>
      <c r="D34" s="15"/>
      <c r="E34" s="16"/>
      <c r="F34" s="16"/>
      <c r="G34" s="16"/>
      <c r="H34" s="15"/>
      <c r="I34" s="16"/>
      <c r="J34" s="15"/>
      <c r="K34" s="16"/>
      <c r="L34" s="16"/>
      <c r="M34" s="16"/>
    </row>
    <row r="35">
      <c r="A35" s="13" t="str">
        <f>IFERROR(__xludf.DUMMYFUNCTION("""COMPUTED_VALUE"""),"P0")</f>
        <v>P0</v>
      </c>
      <c r="B35" s="21" t="str">
        <f>IFERROR(__xludf.DUMMYFUNCTION("""COMPUTED_VALUE"""),"3.57 Test case 57: Multipoint headset connected with non-SASS device but still have available slot
Procedure:
1. Pair the headset with the test phones
2. Device B is SASS device
3. Device N is non-SASS device
4. Device B and N (non-SASS) are connected to"&amp;" headsets. 
5. Disconnect device B from bluetooth settings manually.
  a. Check debug notification on Device B, the latest state should be CONNECTED_WITHOUT_STREAMING in 5 seconds after disconnecting, key state should be MostRecentlyInUse. with Avail flag"&amp;".
6. Play media on device B 
Verify:
1. Device B connect to the headset 
2. HUN is shown with correct device
    Device B HUN: ""You're hearing this ...""
    Device N: No HUN
3. Media of device B is played to headset
4. Check debug notification on Devic"&amp;"e B, the latest state should be CONNECTED_A2DP_WITH_AVRCP. with active seeker flag, with key state InUse. No Avail flag.")</f>
        <v>3.57 Test case 57: Multipoint headset connected with non-SASS device but still have available slot
Procedure:
1. Pair the headset with the test phones
2. Device B is SASS device
3. Device N is non-SASS device
4. Device B and N (non-SASS) are connected to headsets. 
5. Disconnect device B from bluetooth settings manually.
  a. Check debug notification on Device B, the latest state should be CONNECTED_WITHOUT_STREAMING in 5 seconds after disconnecting, key state should be MostRecentlyInUse. with Avail flag.
6. Play media on device B 
Verify:
1. Device B connect to the headset 
2. HUN is shown with correct device
    Device B HUN: "You're hearing this ..."
    Device N: No HUN
3. Media of device B is played to headset
4. Check debug notification on Device B, the latest state should be CONNECTED_A2DP_WITH_AVRCP. with active seeker flag, with key state InUse. No Avail flag.</v>
      </c>
      <c r="C35" s="7">
        <f>IFERROR(__xludf.DUMMYFUNCTION("""COMPUTED_VALUE"""),1.0)</f>
        <v>1</v>
      </c>
      <c r="D35" s="15"/>
      <c r="E35" s="16"/>
      <c r="F35" s="16"/>
      <c r="G35" s="16"/>
      <c r="H35" s="15"/>
      <c r="I35" s="16"/>
      <c r="J35" s="15"/>
      <c r="K35" s="16"/>
      <c r="L35" s="16"/>
      <c r="M35" s="16"/>
    </row>
  </sheetData>
  <mergeCells count="17">
    <mergeCell ref="D3:E3"/>
    <mergeCell ref="F3:G3"/>
    <mergeCell ref="H3:I3"/>
    <mergeCell ref="J3:K3"/>
    <mergeCell ref="D2:E2"/>
    <mergeCell ref="D4:E4"/>
    <mergeCell ref="F4:G4"/>
    <mergeCell ref="H4:I4"/>
    <mergeCell ref="J4:K4"/>
    <mergeCell ref="L4:M4"/>
    <mergeCell ref="A1:A5"/>
    <mergeCell ref="D1:M1"/>
    <mergeCell ref="F2:G2"/>
    <mergeCell ref="H2:I2"/>
    <mergeCell ref="J2:K2"/>
    <mergeCell ref="L2:M2"/>
    <mergeCell ref="L3:M3"/>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18.63"/>
    <col customWidth="1" min="3" max="3" width="113.13"/>
  </cols>
  <sheetData>
    <row r="1">
      <c r="A1" s="27" t="str">
        <f>IFERROR(__xludf.DUMMYFUNCTION("IMPORTRANGE(""https://docs.google.com/spreadsheets/d/1KnkyZmCdX41XyxeryOkLy_mJ4k5wlzrQGEWzgT8AdIo"",""revisions!A:C"")"),"")</f>
        <v/>
      </c>
      <c r="B1" s="28" t="str">
        <f>IFERROR(__xludf.DUMMYFUNCTION("""COMPUTED_VALUE"""),"Changed test case #")</f>
        <v>Changed test case #</v>
      </c>
      <c r="C1" s="29" t="str">
        <f>IFERROR(__xludf.DUMMYFUNCTION("""COMPUTED_VALUE"""),"Detail")</f>
        <v>Detail</v>
      </c>
    </row>
    <row r="2">
      <c r="A2" s="30">
        <f>IFERROR(__xludf.DUMMYFUNCTION("""COMPUTED_VALUE"""),44790.0)</f>
        <v>44790</v>
      </c>
      <c r="B2" s="31" t="str">
        <f>IFERROR(__xludf.DUMMYFUNCTION("""COMPUTED_VALUE"""),"2.8, 3.17")</f>
        <v>2.8, 3.17</v>
      </c>
      <c r="C2" s="32" t="str">
        <f>IFERROR(__xludf.DUMMYFUNCTION("""COMPUTED_VALUE"""),"When the connection state change is from A2DP active to idle, extend time limit from 3s to 10s")</f>
        <v>When the connection state change is from A2DP active to idle, extend time limit from 3s to 10s</v>
      </c>
    </row>
    <row r="3">
      <c r="A3" s="30">
        <f>IFERROR(__xludf.DUMMYFUNCTION("""COMPUTED_VALUE"""),44790.0)</f>
        <v>44790</v>
      </c>
      <c r="B3" s="31" t="str">
        <f>IFERROR(__xludf.DUMMYFUNCTION("""COMPUTED_VALUE"""),"3.55")</f>
        <v>3.55</v>
      </c>
      <c r="C3" s="32" t="str">
        <f>IFERROR(__xludf.DUMMYFUNCTION("""COMPUTED_VALUE"""),"Mixed devices, the non-SASS phone should be idle instead of playing music.")</f>
        <v>Mixed devices, the non-SASS phone should be idle instead of playing music.</v>
      </c>
    </row>
    <row r="4">
      <c r="A4" s="30">
        <f>IFERROR(__xludf.DUMMYFUNCTION("""COMPUTED_VALUE"""),44796.0)</f>
        <v>44796</v>
      </c>
      <c r="B4" s="31" t="str">
        <f>IFERROR(__xludf.DUMMYFUNCTION("""COMPUTED_VALUE"""),"3.56")</f>
        <v>3.56</v>
      </c>
      <c r="C4" s="32" t="str">
        <f>IFERROR(__xludf.DUMMYFUNCTION("""COMPUTED_VALUE"""),"Simultaneous Calls, add a new option for those headsets can handle two calls.
Device B don't need to disconnect when answer the call.")</f>
        <v>Simultaneous Calls, add a new option for those headsets can handle two calls.
Device B don't need to disconnect when answer the call.</v>
      </c>
    </row>
    <row r="5">
      <c r="A5" s="30">
        <f>IFERROR(__xludf.DUMMYFUNCTION("""COMPUTED_VALUE"""),44797.0)</f>
        <v>44797</v>
      </c>
      <c r="B5" s="31" t="str">
        <f>IFERROR(__xludf.DUMMYFUNCTION("""COMPUTED_VALUE"""),"2.8
3.47~3.53")</f>
        <v>2.8
3.47~3.53</v>
      </c>
      <c r="C5" s="32" t="str">
        <f>IFERROR(__xludf.DUMMYFUNCTION("""COMPUTED_VALUE"""),"When heaset connect one SASS phone and one non SASS, and playing anything from non-SASS phone, the connection state on the SASS device will be ""Active on non-SASS seeker"" instead of ""SASS Disabled""")</f>
        <v>When heaset connect one SASS phone and one non SASS, and playing anything from non-SASS phone, the connection state on the SASS device will be "Active on non-SASS seeker" instead of "SASS Disabled"</v>
      </c>
    </row>
    <row r="6">
      <c r="A6" s="30">
        <f>IFERROR(__xludf.DUMMYFUNCTION("""COMPUTED_VALUE"""),44798.0)</f>
        <v>44798</v>
      </c>
      <c r="B6" s="31" t="str">
        <f>IFERROR(__xludf.DUMMYFUNCTION("""COMPUTED_VALUE"""),"All Singlepoint test")</f>
        <v>All Singlepoint test</v>
      </c>
      <c r="C6" s="32" t="str">
        <f>IFERROR(__xludf.DUMMYFUNCTION("""COMPUTED_VALUE"""),"Multipoint only headset also need to run &amp; pass SP test,
rename SP form to generic, and add disconnect step to some case.")</f>
        <v>Multipoint only headset also need to run &amp; pass SP test,
rename SP form to generic, and add disconnect step to some case.</v>
      </c>
    </row>
    <row r="7">
      <c r="A7" s="30">
        <f>IFERROR(__xludf.DUMMYFUNCTION("""COMPUTED_VALUE"""),44798.0)</f>
        <v>44798</v>
      </c>
      <c r="B7" s="31" t="str">
        <f>IFERROR(__xludf.DUMMYFUNCTION("""COMPUTED_VALUE"""),"All calling test")</f>
        <v>All calling test</v>
      </c>
      <c r="C7" s="32" t="str">
        <f>IFERROR(__xludf.DUMMYFUNCTION("""COMPUTED_VALUE"""),"Change all telephony call/ VoIP call case to make an outgoing call.
Remove turn on ringtone step.")</f>
        <v>Change all telephony call/ VoIP call case to make an outgoing call.
Remove turn on ringtone step.</v>
      </c>
    </row>
    <row r="8">
      <c r="A8" s="30">
        <f>IFERROR(__xludf.DUMMYFUNCTION("""COMPUTED_VALUE"""),44802.0)</f>
        <v>44802</v>
      </c>
      <c r="B8" s="31" t="str">
        <f>IFERROR(__xludf.DUMMYFUNCTION("""COMPUTED_VALUE"""),"3.46")</f>
        <v>3.46</v>
      </c>
      <c r="C8" s="32" t="str">
        <f>IFERROR(__xludf.DUMMYFUNCTION("""COMPUTED_VALUE"""),"Add verify 3. the media on device A resume playing")</f>
        <v>Add verify 3. the media on device A resume playing</v>
      </c>
    </row>
    <row r="9">
      <c r="A9" s="30">
        <f>IFERROR(__xludf.DUMMYFUNCTION("""COMPUTED_VALUE"""),44803.0)</f>
        <v>44803</v>
      </c>
      <c r="B9" s="31" t="str">
        <f>IFERROR(__xludf.DUMMYFUNCTION("""COMPUTED_VALUE"""),"3.55")</f>
        <v>3.55</v>
      </c>
      <c r="C9" s="32" t="str">
        <f>IFERROR(__xludf.DUMMYFUNCTION("""COMPUTED_VALUE"""),"Update dropping rule, when slot is full, should disconnect with least recently used phone.")</f>
        <v>Update dropping rule, when slot is full, should disconnect with least recently used phone.</v>
      </c>
    </row>
    <row r="10">
      <c r="A10" s="30">
        <f>IFERROR(__xludf.DUMMYFUNCTION("""COMPUTED_VALUE"""),44816.0)</f>
        <v>44816</v>
      </c>
      <c r="B10" s="31" t="str">
        <f>IFERROR(__xludf.DUMMYFUNCTION("""COMPUTED_VALUE"""),"3.17")</f>
        <v>3.17</v>
      </c>
      <c r="C10" s="7" t="str">
        <f>IFERROR(__xludf.DUMMYFUNCTION("""COMPUTED_VALUE"""),"Add a procedure for Multipoint only device: connect to another device C before connect to A")</f>
        <v>Add a procedure for Multipoint only device: connect to another device C before connect to A</v>
      </c>
    </row>
    <row r="11">
      <c r="A11" s="30">
        <f>IFERROR(__xludf.DUMMYFUNCTION("""COMPUTED_VALUE"""),44825.0)</f>
        <v>44825</v>
      </c>
      <c r="B11" s="31" t="str">
        <f>IFERROR(__xludf.DUMMYFUNCTION("""COMPUTED_VALUE"""),"All")</f>
        <v>All</v>
      </c>
      <c r="C11" s="7" t="str">
        <f>IFERROR(__xludf.DUMMYFUNCTION("""COMPUTED_VALUE"""),"Increase latency of connection state from 3 sec to 5 sec")</f>
        <v>Increase latency of connection state from 3 sec to 5 sec</v>
      </c>
    </row>
    <row r="12">
      <c r="A12" s="30">
        <f>IFERROR(__xludf.DUMMYFUNCTION("""COMPUTED_VALUE"""),44827.0)</f>
        <v>44827</v>
      </c>
      <c r="B12" s="31" t="str">
        <f>IFERROR(__xludf.DUMMYFUNCTION("""COMPUTED_VALUE"""),"All")</f>
        <v>All</v>
      </c>
      <c r="C12" s="7" t="str">
        <f>IFERROR(__xludf.DUMMYFUNCTION("""COMPUTED_VALUE"""),"Make device B as main test phone in all test cases, call non-SASS device ""N""")</f>
        <v>Make device B as main test phone in all test cases, call non-SASS device "N"</v>
      </c>
    </row>
    <row r="13">
      <c r="A13" s="30">
        <f>IFERROR(__xludf.DUMMYFUNCTION("""COMPUTED_VALUE"""),44832.0)</f>
        <v>44832</v>
      </c>
      <c r="B13" s="31" t="str">
        <f>IFERROR(__xludf.DUMMYFUNCTION("""COMPUTED_VALUE"""),"2.7")</f>
        <v>2.7</v>
      </c>
      <c r="C13" s="7" t="str">
        <f>IFERROR(__xludf.DUMMYFUNCTION("""COMPUTED_VALUE"""),"When MP headset connect two seekers with different accounts, the inactive one should NOT see the connection state")</f>
        <v>When MP headset connect two seekers with different accounts, the inactive one should NOT see the connection state</v>
      </c>
    </row>
    <row r="14">
      <c r="A14" s="30">
        <f>IFERROR(__xludf.DUMMYFUNCTION("""COMPUTED_VALUE"""),44845.0)</f>
        <v>44845</v>
      </c>
      <c r="B14" s="31" t="str">
        <f>IFERROR(__xludf.DUMMYFUNCTION("""COMPUTED_VALUE"""),"2.8
3.27
3.55
3.57")</f>
        <v>2.8
3.27
3.55
3.57</v>
      </c>
      <c r="C14" s="7" t="str">
        <f>IFERROR(__xludf.DUMMYFUNCTION("""COMPUTED_VALUE"""),"Correct 2.8 step 1, connect with B &amp; non-SASS
Correct test case 27, verify 2 should be connect with device C
Correct test case 55, should play and pause on device A at step 6
Correct test case 57, should be disconnecting with device B and playing media on"&amp;" B")</f>
        <v>Correct 2.8 step 1, connect with B &amp; non-SASS
Correct test case 27, verify 2 should be connect with device C
Correct test case 55, should play and pause on device A at step 6
Correct test case 57, should be disconnecting with device B and playing media on B</v>
      </c>
    </row>
    <row r="15">
      <c r="A15" s="30">
        <f>IFERROR(__xludf.DUMMYFUNCTION("""COMPUTED_VALUE"""),44860.0)</f>
        <v>44860</v>
      </c>
      <c r="B15" s="31" t="str">
        <f>IFERROR(__xludf.DUMMYFUNCTION("""COMPUTED_VALUE"""),"3.42~3.45")</f>
        <v>3.42~3.45</v>
      </c>
      <c r="C15" s="7" t="str">
        <f>IFERROR(__xludf.DUMMYFUNCTION("""COMPUTED_VALUE"""),"Add a step to make sure device A is the active seeker before switch")</f>
        <v>Add a step to make sure device A is the active seeker before switch</v>
      </c>
    </row>
    <row r="16">
      <c r="A16" s="30">
        <f>IFERROR(__xludf.DUMMYFUNCTION("""COMPUTED_VALUE"""),44881.0)</f>
        <v>44881</v>
      </c>
      <c r="B16" s="31" t="str">
        <f>IFERROR(__xludf.DUMMYFUNCTION("""COMPUTED_VALUE"""),"Read_me")</f>
        <v>Read_me</v>
      </c>
      <c r="C16" s="7" t="str">
        <f>IFERROR(__xludf.DUMMYFUNCTION("""COMPUTED_VALUE"""),"Update test guideline, please test all case twices with Android S(12) and T(13)")</f>
        <v>Update test guideline, please test all case twices with Android S(12) and T(13)</v>
      </c>
    </row>
    <row r="17">
      <c r="A17" s="30">
        <f>IFERROR(__xludf.DUMMYFUNCTION("""COMPUTED_VALUE"""),44897.0)</f>
        <v>44897</v>
      </c>
      <c r="B17" s="31" t="str">
        <f>IFERROR(__xludf.DUMMYFUNCTION("""COMPUTED_VALUE"""),"Read_me
Criteria")</f>
        <v>Read_me
Criteria</v>
      </c>
      <c r="C17" s="7" t="str">
        <f>IFERROR(__xludf.DUMMYFUNCTION("""COMPUTED_VALUE"""),"Add pass criteria and how to measure/dump switch latency.
Release FP SASS test app. (Can use to replace VoIP, media, game app)")</f>
        <v>Add pass criteria and how to measure/dump switch latency.
Release FP SASS test app. (Can use to replace VoIP, media, game app)</v>
      </c>
    </row>
    <row r="18">
      <c r="A18" s="30">
        <f>IFERROR(__xludf.DUMMYFUNCTION("""COMPUTED_VALUE"""),44921.0)</f>
        <v>44921</v>
      </c>
      <c r="B18" s="31" t="str">
        <f>IFERROR(__xludf.DUMMYFUNCTION("""COMPUTED_VALUE"""),"3.49, 3.55")</f>
        <v>3.49, 3.55</v>
      </c>
      <c r="C18" s="7" t="str">
        <f>IFERROR(__xludf.DUMMYFUNCTION("""COMPUTED_VALUE"""),"Do not require active seeker flag when the device is not playing audio.")</f>
        <v>Do not require active seeker flag when the device is not playing audio.</v>
      </c>
    </row>
    <row r="19">
      <c r="A19" s="30">
        <f>IFERROR(__xludf.DUMMYFUNCTION("""COMPUTED_VALUE"""),44931.0)</f>
        <v>44931</v>
      </c>
      <c r="B19" s="31" t="str">
        <f>IFERROR(__xludf.DUMMYFUNCTION("""COMPUTED_VALUE"""),"All cases with HUN")</f>
        <v>All cases with HUN</v>
      </c>
      <c r="C19" s="7" t="str">
        <f>IFERROR(__xludf.DUMMYFUNCTION("""COMPUTED_VALUE"""),"Add the title of HUN (Heads-Up Notifications) for each device to all cases.")</f>
        <v>Add the title of HUN (Heads-Up Notifications) for each device to all cases.</v>
      </c>
    </row>
    <row r="20">
      <c r="A20" s="30">
        <f>IFERROR(__xludf.DUMMYFUNCTION("""COMPUTED_VALUE"""),44932.0)</f>
        <v>44932</v>
      </c>
      <c r="B20" s="31" t="str">
        <f>IFERROR(__xludf.DUMMYFUNCTION("""COMPUTED_VALUE"""),"All")</f>
        <v>All</v>
      </c>
      <c r="C20" s="7" t="str">
        <f>IFERROR(__xludf.DUMMYFUNCTION("""COMPUTED_VALUE"""),"Correct some wording. (Replacing ""Switch connection"" with ""Switch headset active audio source"" when the case is MP switch active)")</f>
        <v>Correct some wording. (Replacing "Switch connection" with "Switch headset active audio source" when the case is MP switch active)</v>
      </c>
    </row>
    <row r="21">
      <c r="A21" s="30">
        <f>IFERROR(__xludf.DUMMYFUNCTION("""COMPUTED_VALUE"""),44959.0)</f>
        <v>44959</v>
      </c>
      <c r="B21" s="31" t="str">
        <f>IFERROR(__xludf.DUMMYFUNCTION("""COMPUTED_VALUE"""),"All MP cases")</f>
        <v>All MP cases</v>
      </c>
      <c r="C21" s="7" t="str">
        <f>IFERROR(__xludf.DUMMYFUNCTION("""COMPUTED_VALUE"""),"Correct wording to avoid misunderstanding. (Replacing ""Switch headset active audio source to device X"" with ""Headset play audio from device X"")")</f>
        <v>Correct wording to avoid misunderstanding. (Replacing "Switch headset active audio source to device X" with "Headset play audio from device X")</v>
      </c>
    </row>
    <row r="22">
      <c r="A22" s="30">
        <f>IFERROR(__xludf.DUMMYFUNCTION("""COMPUTED_VALUE"""),44971.0)</f>
        <v>44971</v>
      </c>
      <c r="B22" s="31" t="str">
        <f>IFERROR(__xludf.DUMMYFUNCTION("""COMPUTED_VALUE"""),"2.7, 2.8
3.12")</f>
        <v>2.7, 2.8
3.12</v>
      </c>
      <c r="C22" s="7" t="str">
        <f>IFERROR(__xludf.DUMMYFUNCTION("""COMPUTED_VALUE"""),"Add more description to make key state certify more clear.
Add a note about switching for game audio will be blocked within 10s of disconnecting.")</f>
        <v>Add more description to make key state certify more clear.
Add a note about switching for game audio will be blocked within 10s of disconnecting.</v>
      </c>
    </row>
    <row r="23">
      <c r="A23" s="30"/>
      <c r="B23" s="31"/>
      <c r="C23" s="7"/>
    </row>
    <row r="24">
      <c r="A24" s="30"/>
      <c r="B24" s="31"/>
      <c r="C24" s="7"/>
    </row>
    <row r="25">
      <c r="A25" s="30"/>
      <c r="B25" s="31"/>
      <c r="C25" s="7"/>
    </row>
    <row r="26">
      <c r="A26" s="30"/>
      <c r="B26" s="31"/>
      <c r="C26" s="7"/>
    </row>
    <row r="27">
      <c r="A27" s="30"/>
      <c r="B27" s="31"/>
      <c r="C27" s="7"/>
    </row>
    <row r="28">
      <c r="A28" s="30"/>
      <c r="B28" s="31"/>
      <c r="C28" s="7"/>
    </row>
    <row r="29">
      <c r="A29" s="30"/>
      <c r="B29" s="31"/>
      <c r="C29" s="7"/>
    </row>
    <row r="30">
      <c r="A30" s="30"/>
      <c r="B30" s="31"/>
      <c r="C30" s="7"/>
    </row>
    <row r="31">
      <c r="A31" s="30"/>
      <c r="B31" s="31"/>
      <c r="C31" s="7"/>
    </row>
    <row r="32">
      <c r="A32" s="30"/>
      <c r="B32" s="31"/>
      <c r="C32" s="7"/>
    </row>
    <row r="33">
      <c r="A33" s="30"/>
      <c r="B33" s="31"/>
      <c r="C33" s="7"/>
    </row>
    <row r="34">
      <c r="A34" s="30"/>
      <c r="B34" s="31"/>
      <c r="C34" s="7"/>
    </row>
    <row r="35">
      <c r="A35" s="30"/>
      <c r="B35" s="31"/>
      <c r="C35" s="7"/>
    </row>
    <row r="36">
      <c r="A36" s="30"/>
      <c r="B36" s="31"/>
      <c r="C36" s="7"/>
    </row>
    <row r="37">
      <c r="A37" s="30"/>
      <c r="B37" s="31"/>
      <c r="C37" s="7"/>
    </row>
    <row r="38">
      <c r="A38" s="30"/>
      <c r="B38" s="31"/>
      <c r="C38" s="7"/>
    </row>
    <row r="39">
      <c r="A39" s="30"/>
      <c r="B39" s="31"/>
      <c r="C39" s="7"/>
    </row>
    <row r="40">
      <c r="A40" s="30"/>
      <c r="B40" s="31"/>
      <c r="C40" s="7"/>
    </row>
    <row r="41">
      <c r="A41" s="30"/>
      <c r="B41" s="31"/>
      <c r="C41" s="7"/>
    </row>
    <row r="42">
      <c r="A42" s="30"/>
      <c r="B42" s="31"/>
      <c r="C42" s="7"/>
    </row>
    <row r="43">
      <c r="A43" s="30"/>
      <c r="B43" s="31"/>
      <c r="C43" s="7"/>
    </row>
    <row r="44">
      <c r="A44" s="30"/>
      <c r="B44" s="31"/>
      <c r="C44" s="7"/>
    </row>
    <row r="45">
      <c r="A45" s="30"/>
      <c r="B45" s="31"/>
      <c r="C45" s="7"/>
    </row>
    <row r="46">
      <c r="A46" s="30"/>
      <c r="B46" s="31"/>
      <c r="C46" s="7"/>
    </row>
    <row r="47">
      <c r="A47" s="30"/>
      <c r="B47" s="31"/>
      <c r="C47" s="7"/>
    </row>
    <row r="48">
      <c r="A48" s="30"/>
      <c r="B48" s="31"/>
      <c r="C48" s="7"/>
    </row>
    <row r="49">
      <c r="A49" s="30"/>
      <c r="B49" s="31"/>
      <c r="C49" s="7"/>
    </row>
    <row r="50">
      <c r="A50" s="30"/>
      <c r="B50" s="31"/>
      <c r="C50" s="7"/>
    </row>
    <row r="51">
      <c r="A51" s="30"/>
      <c r="B51" s="31"/>
      <c r="C51" s="7"/>
    </row>
    <row r="52">
      <c r="A52" s="30"/>
      <c r="B52" s="31"/>
      <c r="C52" s="7"/>
    </row>
    <row r="53">
      <c r="A53" s="30"/>
      <c r="B53" s="31"/>
      <c r="C53" s="7"/>
    </row>
    <row r="54">
      <c r="A54" s="30"/>
      <c r="B54" s="31"/>
      <c r="C54" s="7"/>
    </row>
    <row r="55">
      <c r="A55" s="30"/>
      <c r="B55" s="31"/>
      <c r="C55" s="7"/>
    </row>
    <row r="56">
      <c r="A56" s="30"/>
      <c r="B56" s="31"/>
      <c r="C56" s="7"/>
    </row>
    <row r="57">
      <c r="A57" s="30"/>
      <c r="B57" s="31"/>
      <c r="C57" s="7"/>
    </row>
    <row r="58">
      <c r="A58" s="30"/>
      <c r="B58" s="31"/>
      <c r="C58" s="7"/>
    </row>
    <row r="59">
      <c r="A59" s="30"/>
      <c r="B59" s="31"/>
      <c r="C59" s="7"/>
    </row>
    <row r="60">
      <c r="A60" s="30"/>
      <c r="B60" s="31"/>
      <c r="C60" s="7"/>
    </row>
    <row r="61">
      <c r="A61" s="30"/>
      <c r="B61" s="31"/>
      <c r="C61" s="7"/>
    </row>
    <row r="62">
      <c r="A62" s="30"/>
      <c r="B62" s="31"/>
      <c r="C62" s="7"/>
    </row>
    <row r="63">
      <c r="A63" s="30"/>
      <c r="B63" s="31"/>
      <c r="C63" s="7"/>
    </row>
    <row r="64">
      <c r="A64" s="30"/>
      <c r="B64" s="31"/>
      <c r="C64" s="7"/>
    </row>
    <row r="65">
      <c r="A65" s="30"/>
      <c r="B65" s="31"/>
      <c r="C65" s="7"/>
    </row>
    <row r="66">
      <c r="A66" s="30"/>
      <c r="B66" s="31"/>
      <c r="C66" s="7"/>
    </row>
    <row r="67">
      <c r="A67" s="30"/>
      <c r="B67" s="31"/>
      <c r="C67" s="7"/>
    </row>
    <row r="68">
      <c r="A68" s="30"/>
      <c r="B68" s="31"/>
      <c r="C68" s="7"/>
    </row>
    <row r="69">
      <c r="A69" s="30"/>
      <c r="B69" s="31"/>
      <c r="C69" s="7"/>
    </row>
    <row r="70">
      <c r="A70" s="30"/>
      <c r="B70" s="31"/>
      <c r="C70" s="7"/>
    </row>
    <row r="71">
      <c r="A71" s="30"/>
      <c r="B71" s="31"/>
      <c r="C71" s="7"/>
    </row>
    <row r="72">
      <c r="A72" s="30"/>
      <c r="B72" s="31"/>
      <c r="C72" s="7"/>
    </row>
    <row r="73">
      <c r="A73" s="30"/>
      <c r="B73" s="31"/>
      <c r="C73" s="7"/>
    </row>
    <row r="74">
      <c r="A74" s="30"/>
      <c r="B74" s="31"/>
      <c r="C74" s="7"/>
    </row>
    <row r="75">
      <c r="A75" s="30"/>
      <c r="B75" s="31"/>
      <c r="C75" s="7"/>
    </row>
    <row r="76">
      <c r="A76" s="30"/>
      <c r="B76" s="31"/>
      <c r="C76" s="7"/>
    </row>
    <row r="77">
      <c r="A77" s="30"/>
      <c r="B77" s="31"/>
      <c r="C77" s="7"/>
    </row>
    <row r="78">
      <c r="A78" s="30"/>
      <c r="B78" s="31"/>
      <c r="C78" s="7"/>
    </row>
    <row r="79">
      <c r="A79" s="30"/>
      <c r="B79" s="31"/>
      <c r="C79" s="7"/>
    </row>
    <row r="80">
      <c r="A80" s="30"/>
      <c r="B80" s="31"/>
      <c r="C80" s="7"/>
    </row>
    <row r="81">
      <c r="A81" s="30"/>
      <c r="B81" s="31"/>
      <c r="C81" s="7"/>
    </row>
    <row r="82">
      <c r="A82" s="30"/>
      <c r="B82" s="31"/>
      <c r="C82" s="7"/>
    </row>
    <row r="83">
      <c r="A83" s="30"/>
      <c r="B83" s="31"/>
      <c r="C83" s="7"/>
    </row>
    <row r="84">
      <c r="A84" s="30"/>
      <c r="B84" s="31"/>
      <c r="C84" s="7"/>
    </row>
    <row r="85">
      <c r="A85" s="30"/>
      <c r="B85" s="31"/>
      <c r="C85" s="7"/>
    </row>
    <row r="86">
      <c r="A86" s="30"/>
      <c r="B86" s="31"/>
      <c r="C86" s="7"/>
    </row>
    <row r="87">
      <c r="A87" s="30"/>
      <c r="B87" s="31"/>
      <c r="C87" s="7"/>
    </row>
    <row r="88">
      <c r="A88" s="30"/>
      <c r="B88" s="31"/>
      <c r="C88" s="7"/>
    </row>
    <row r="89">
      <c r="A89" s="30"/>
      <c r="B89" s="31"/>
      <c r="C89" s="7"/>
    </row>
    <row r="90">
      <c r="A90" s="30"/>
      <c r="B90" s="31"/>
      <c r="C90" s="7"/>
    </row>
    <row r="91">
      <c r="A91" s="30"/>
      <c r="B91" s="31"/>
      <c r="C91" s="7"/>
    </row>
    <row r="92">
      <c r="A92" s="30"/>
      <c r="B92" s="31"/>
      <c r="C92" s="7"/>
    </row>
    <row r="93">
      <c r="A93" s="30"/>
      <c r="B93" s="31"/>
      <c r="C93" s="7"/>
    </row>
    <row r="94">
      <c r="A94" s="30"/>
      <c r="B94" s="31"/>
      <c r="C94" s="7"/>
    </row>
    <row r="95">
      <c r="A95" s="30"/>
      <c r="B95" s="31"/>
      <c r="C95" s="7"/>
    </row>
    <row r="96">
      <c r="A96" s="30"/>
      <c r="B96" s="31"/>
      <c r="C96" s="7"/>
    </row>
    <row r="97">
      <c r="A97" s="30"/>
      <c r="B97" s="31"/>
      <c r="C97" s="7"/>
    </row>
    <row r="98">
      <c r="A98" s="30"/>
      <c r="B98" s="31"/>
      <c r="C98" s="7"/>
    </row>
    <row r="99">
      <c r="A99" s="30"/>
      <c r="B99" s="31"/>
      <c r="C99" s="7"/>
    </row>
    <row r="100">
      <c r="A100" s="30"/>
      <c r="B100" s="31"/>
      <c r="C100" s="7"/>
    </row>
    <row r="101">
      <c r="A101" s="30"/>
      <c r="B101" s="31"/>
      <c r="C101" s="7"/>
    </row>
    <row r="102">
      <c r="A102" s="30"/>
      <c r="B102" s="31"/>
      <c r="C102" s="7"/>
    </row>
    <row r="103">
      <c r="A103" s="30"/>
      <c r="B103" s="31"/>
      <c r="C103" s="7"/>
    </row>
    <row r="104">
      <c r="A104" s="30"/>
      <c r="B104" s="31"/>
      <c r="C104" s="7"/>
    </row>
    <row r="105">
      <c r="A105" s="30"/>
      <c r="B105" s="31"/>
      <c r="C105" s="7"/>
    </row>
    <row r="106">
      <c r="A106" s="30"/>
      <c r="B106" s="31"/>
      <c r="C106" s="7"/>
    </row>
    <row r="107">
      <c r="A107" s="30"/>
      <c r="B107" s="31"/>
      <c r="C107" s="7"/>
    </row>
    <row r="108">
      <c r="A108" s="30"/>
      <c r="B108" s="31"/>
      <c r="C108" s="7"/>
    </row>
    <row r="109">
      <c r="A109" s="30"/>
      <c r="B109" s="31"/>
      <c r="C109" s="7"/>
    </row>
    <row r="110">
      <c r="A110" s="30"/>
      <c r="B110" s="31"/>
      <c r="C110" s="7"/>
    </row>
    <row r="111">
      <c r="A111" s="30"/>
      <c r="B111" s="31"/>
      <c r="C111" s="7"/>
    </row>
    <row r="112">
      <c r="A112" s="30"/>
      <c r="B112" s="31"/>
      <c r="C112" s="7"/>
    </row>
    <row r="113">
      <c r="A113" s="30"/>
      <c r="B113" s="31"/>
      <c r="C113" s="7"/>
    </row>
    <row r="114">
      <c r="A114" s="30"/>
      <c r="B114" s="31"/>
      <c r="C114" s="7"/>
    </row>
    <row r="115">
      <c r="A115" s="30"/>
      <c r="B115" s="31"/>
      <c r="C115" s="7"/>
    </row>
    <row r="116">
      <c r="A116" s="30"/>
      <c r="B116" s="31"/>
      <c r="C116" s="7"/>
    </row>
    <row r="117">
      <c r="A117" s="30"/>
      <c r="B117" s="31"/>
      <c r="C117" s="7"/>
    </row>
    <row r="118">
      <c r="A118" s="30"/>
      <c r="B118" s="31"/>
      <c r="C118" s="7"/>
    </row>
    <row r="119">
      <c r="A119" s="30"/>
      <c r="B119" s="31"/>
      <c r="C119" s="7"/>
    </row>
    <row r="120">
      <c r="A120" s="30"/>
      <c r="B120" s="31"/>
      <c r="C120" s="7"/>
    </row>
    <row r="121">
      <c r="A121" s="30"/>
      <c r="B121" s="31"/>
      <c r="C121" s="7"/>
    </row>
    <row r="122">
      <c r="A122" s="30"/>
      <c r="B122" s="31"/>
      <c r="C122" s="7"/>
    </row>
    <row r="123">
      <c r="A123" s="30"/>
      <c r="B123" s="31"/>
      <c r="C123" s="7"/>
    </row>
    <row r="124">
      <c r="A124" s="30"/>
      <c r="B124" s="31"/>
      <c r="C124" s="7"/>
    </row>
    <row r="125">
      <c r="A125" s="30"/>
      <c r="B125" s="31"/>
      <c r="C125" s="7"/>
    </row>
    <row r="126">
      <c r="A126" s="30"/>
      <c r="B126" s="31"/>
      <c r="C126" s="7"/>
    </row>
    <row r="127">
      <c r="A127" s="30"/>
      <c r="B127" s="31"/>
      <c r="C127" s="7"/>
    </row>
    <row r="128">
      <c r="A128" s="30"/>
      <c r="B128" s="31"/>
      <c r="C128" s="7"/>
    </row>
    <row r="129">
      <c r="A129" s="30"/>
      <c r="B129" s="31"/>
      <c r="C129" s="7"/>
    </row>
    <row r="130">
      <c r="A130" s="30"/>
      <c r="B130" s="31"/>
      <c r="C130" s="7"/>
    </row>
    <row r="131">
      <c r="A131" s="30"/>
      <c r="B131" s="31"/>
      <c r="C131" s="7"/>
    </row>
    <row r="132">
      <c r="A132" s="30"/>
      <c r="B132" s="31"/>
      <c r="C132" s="7"/>
    </row>
    <row r="133">
      <c r="A133" s="30"/>
      <c r="B133" s="31"/>
      <c r="C133" s="7"/>
    </row>
    <row r="134">
      <c r="A134" s="30"/>
      <c r="B134" s="31"/>
      <c r="C134" s="7"/>
    </row>
    <row r="135">
      <c r="A135" s="30"/>
      <c r="B135" s="31"/>
      <c r="C135" s="7"/>
    </row>
    <row r="136">
      <c r="A136" s="30"/>
      <c r="B136" s="31"/>
      <c r="C136" s="7"/>
    </row>
    <row r="137">
      <c r="A137" s="30"/>
      <c r="B137" s="31"/>
      <c r="C137" s="7"/>
    </row>
    <row r="138">
      <c r="A138" s="30"/>
      <c r="B138" s="31"/>
      <c r="C138" s="7"/>
    </row>
    <row r="139">
      <c r="A139" s="30"/>
      <c r="B139" s="31"/>
      <c r="C139" s="7"/>
    </row>
    <row r="140">
      <c r="A140" s="30"/>
      <c r="B140" s="31"/>
      <c r="C140" s="7"/>
    </row>
    <row r="141">
      <c r="A141" s="30"/>
      <c r="B141" s="31"/>
      <c r="C141" s="7"/>
    </row>
    <row r="142">
      <c r="A142" s="30"/>
      <c r="B142" s="31"/>
      <c r="C142" s="7"/>
    </row>
    <row r="143">
      <c r="A143" s="30"/>
      <c r="B143" s="31"/>
      <c r="C143" s="7"/>
    </row>
    <row r="144">
      <c r="A144" s="30"/>
      <c r="B144" s="31"/>
      <c r="C144" s="7"/>
    </row>
    <row r="145">
      <c r="A145" s="30"/>
      <c r="B145" s="31"/>
      <c r="C145" s="7"/>
    </row>
    <row r="146">
      <c r="A146" s="30"/>
      <c r="B146" s="31"/>
      <c r="C146" s="7"/>
    </row>
    <row r="147">
      <c r="A147" s="30"/>
      <c r="B147" s="31"/>
      <c r="C147" s="7"/>
    </row>
    <row r="148">
      <c r="A148" s="30"/>
      <c r="B148" s="31"/>
      <c r="C148" s="7"/>
    </row>
    <row r="149">
      <c r="A149" s="30"/>
      <c r="B149" s="31"/>
      <c r="C149" s="7"/>
    </row>
    <row r="150">
      <c r="A150" s="30"/>
      <c r="B150" s="31"/>
      <c r="C150" s="7"/>
    </row>
    <row r="151">
      <c r="A151" s="30"/>
      <c r="B151" s="31"/>
      <c r="C151" s="7"/>
    </row>
    <row r="152">
      <c r="A152" s="30"/>
      <c r="B152" s="31"/>
      <c r="C152" s="7"/>
    </row>
    <row r="153">
      <c r="A153" s="30"/>
      <c r="B153" s="31"/>
      <c r="C153" s="7"/>
    </row>
    <row r="154">
      <c r="A154" s="30"/>
      <c r="B154" s="31"/>
      <c r="C154" s="7"/>
    </row>
    <row r="155">
      <c r="A155" s="30"/>
      <c r="B155" s="31"/>
      <c r="C155" s="7"/>
    </row>
    <row r="156">
      <c r="A156" s="30"/>
      <c r="B156" s="31"/>
      <c r="C156" s="7"/>
    </row>
    <row r="157">
      <c r="A157" s="30"/>
      <c r="B157" s="31"/>
      <c r="C157" s="7"/>
    </row>
    <row r="158">
      <c r="A158" s="30"/>
      <c r="B158" s="31"/>
      <c r="C158" s="7"/>
    </row>
    <row r="159">
      <c r="A159" s="30"/>
      <c r="B159" s="31"/>
      <c r="C159" s="7"/>
    </row>
    <row r="160">
      <c r="A160" s="30"/>
      <c r="B160" s="31"/>
      <c r="C160" s="7"/>
    </row>
    <row r="161">
      <c r="A161" s="30"/>
      <c r="B161" s="31"/>
      <c r="C161" s="7"/>
    </row>
    <row r="162">
      <c r="A162" s="30"/>
      <c r="B162" s="31"/>
      <c r="C162" s="7"/>
    </row>
    <row r="163">
      <c r="A163" s="30"/>
      <c r="B163" s="31"/>
      <c r="C163" s="7"/>
    </row>
    <row r="164">
      <c r="A164" s="30"/>
      <c r="B164" s="31"/>
      <c r="C164" s="7"/>
    </row>
    <row r="165">
      <c r="A165" s="30"/>
      <c r="B165" s="31"/>
      <c r="C165" s="7"/>
    </row>
    <row r="166">
      <c r="A166" s="30"/>
      <c r="B166" s="31"/>
      <c r="C166" s="7"/>
    </row>
    <row r="167">
      <c r="A167" s="30"/>
      <c r="B167" s="31"/>
      <c r="C167" s="7"/>
    </row>
    <row r="168">
      <c r="A168" s="30"/>
      <c r="B168" s="31"/>
      <c r="C168" s="7"/>
    </row>
    <row r="169">
      <c r="A169" s="30"/>
      <c r="B169" s="31"/>
      <c r="C169" s="7"/>
    </row>
    <row r="170">
      <c r="A170" s="30"/>
      <c r="B170" s="31"/>
      <c r="C170" s="7"/>
    </row>
    <row r="171">
      <c r="A171" s="30"/>
      <c r="B171" s="31"/>
      <c r="C171" s="7"/>
    </row>
    <row r="172">
      <c r="A172" s="30"/>
      <c r="B172" s="31"/>
      <c r="C172" s="7"/>
    </row>
    <row r="173">
      <c r="A173" s="30"/>
      <c r="B173" s="31"/>
      <c r="C173" s="7"/>
    </row>
    <row r="174">
      <c r="A174" s="30"/>
      <c r="B174" s="31"/>
      <c r="C174" s="7"/>
    </row>
    <row r="175">
      <c r="A175" s="30"/>
      <c r="B175" s="31"/>
      <c r="C175" s="7"/>
    </row>
    <row r="176">
      <c r="A176" s="30"/>
      <c r="B176" s="31"/>
      <c r="C176" s="7"/>
    </row>
    <row r="177">
      <c r="A177" s="30"/>
      <c r="B177" s="31"/>
      <c r="C177" s="7"/>
    </row>
    <row r="178">
      <c r="A178" s="30"/>
      <c r="B178" s="31"/>
      <c r="C178" s="7"/>
    </row>
    <row r="179">
      <c r="A179" s="30"/>
      <c r="B179" s="31"/>
      <c r="C179" s="7"/>
    </row>
    <row r="180">
      <c r="A180" s="30"/>
      <c r="B180" s="31"/>
      <c r="C180" s="7"/>
    </row>
    <row r="181">
      <c r="A181" s="30"/>
      <c r="B181" s="31"/>
      <c r="C181" s="7"/>
    </row>
    <row r="182">
      <c r="A182" s="30"/>
      <c r="B182" s="31"/>
      <c r="C182" s="7"/>
    </row>
    <row r="183">
      <c r="A183" s="30"/>
      <c r="B183" s="31"/>
      <c r="C183" s="7"/>
    </row>
    <row r="184">
      <c r="A184" s="30"/>
      <c r="B184" s="31"/>
      <c r="C184" s="7"/>
    </row>
    <row r="185">
      <c r="A185" s="30"/>
      <c r="B185" s="31"/>
      <c r="C185" s="7"/>
    </row>
    <row r="186">
      <c r="A186" s="30"/>
      <c r="B186" s="31"/>
      <c r="C186" s="7"/>
    </row>
    <row r="187">
      <c r="A187" s="30"/>
      <c r="B187" s="31"/>
      <c r="C187" s="7"/>
    </row>
    <row r="188">
      <c r="A188" s="30"/>
      <c r="B188" s="31"/>
      <c r="C188" s="7"/>
    </row>
    <row r="189">
      <c r="A189" s="30"/>
      <c r="B189" s="31"/>
      <c r="C189" s="7"/>
    </row>
    <row r="190">
      <c r="A190" s="30"/>
      <c r="B190" s="31"/>
      <c r="C190" s="7"/>
    </row>
    <row r="191">
      <c r="A191" s="30"/>
      <c r="B191" s="31"/>
      <c r="C191" s="7"/>
    </row>
    <row r="192">
      <c r="A192" s="30"/>
      <c r="B192" s="31"/>
      <c r="C192" s="7"/>
    </row>
    <row r="193">
      <c r="A193" s="30"/>
      <c r="B193" s="31"/>
      <c r="C193" s="7"/>
    </row>
    <row r="194">
      <c r="A194" s="30"/>
      <c r="B194" s="31"/>
      <c r="C194" s="7"/>
    </row>
    <row r="195">
      <c r="A195" s="30"/>
      <c r="B195" s="31"/>
      <c r="C195" s="7"/>
    </row>
    <row r="196">
      <c r="A196" s="30"/>
      <c r="B196" s="31"/>
      <c r="C196" s="7"/>
    </row>
    <row r="197">
      <c r="A197" s="30"/>
      <c r="B197" s="31"/>
      <c r="C197" s="7"/>
    </row>
    <row r="198">
      <c r="A198" s="30"/>
      <c r="B198" s="31"/>
      <c r="C198" s="7"/>
    </row>
    <row r="199">
      <c r="A199" s="30"/>
      <c r="B199" s="31"/>
      <c r="C199" s="7"/>
    </row>
    <row r="200">
      <c r="A200" s="30"/>
      <c r="B200" s="31"/>
      <c r="C200" s="7"/>
    </row>
    <row r="201">
      <c r="A201" s="30"/>
      <c r="B201" s="31"/>
      <c r="C201" s="7"/>
    </row>
    <row r="202">
      <c r="A202" s="30"/>
      <c r="B202" s="31"/>
      <c r="C202" s="7"/>
    </row>
    <row r="203">
      <c r="A203" s="30"/>
      <c r="B203" s="31"/>
      <c r="C203" s="7"/>
    </row>
    <row r="204">
      <c r="A204" s="30"/>
      <c r="B204" s="31"/>
      <c r="C204" s="7"/>
    </row>
    <row r="205">
      <c r="A205" s="30"/>
      <c r="B205" s="31"/>
      <c r="C205" s="7"/>
    </row>
    <row r="206">
      <c r="A206" s="30"/>
      <c r="B206" s="31"/>
      <c r="C206" s="7"/>
    </row>
    <row r="207">
      <c r="A207" s="30"/>
      <c r="B207" s="31"/>
      <c r="C207" s="7"/>
    </row>
    <row r="208">
      <c r="A208" s="30"/>
      <c r="B208" s="31"/>
      <c r="C208" s="7"/>
    </row>
    <row r="209">
      <c r="A209" s="30"/>
      <c r="B209" s="31"/>
      <c r="C209" s="7"/>
    </row>
    <row r="210">
      <c r="A210" s="30"/>
      <c r="B210" s="31"/>
      <c r="C210" s="7"/>
    </row>
    <row r="211">
      <c r="A211" s="30"/>
      <c r="B211" s="31"/>
      <c r="C211" s="7"/>
    </row>
    <row r="212">
      <c r="A212" s="30"/>
      <c r="B212" s="31"/>
      <c r="C212" s="7"/>
    </row>
    <row r="213">
      <c r="A213" s="30"/>
      <c r="B213" s="31"/>
      <c r="C213" s="7"/>
    </row>
    <row r="214">
      <c r="A214" s="30"/>
      <c r="B214" s="31"/>
      <c r="C214" s="7"/>
    </row>
    <row r="215">
      <c r="A215" s="30"/>
      <c r="B215" s="31"/>
      <c r="C215" s="7"/>
    </row>
    <row r="216">
      <c r="A216" s="30"/>
      <c r="B216" s="31"/>
      <c r="C216" s="7"/>
    </row>
    <row r="217">
      <c r="A217" s="30"/>
      <c r="B217" s="31"/>
      <c r="C217" s="7"/>
    </row>
    <row r="218">
      <c r="A218" s="30"/>
      <c r="B218" s="31"/>
      <c r="C218" s="7"/>
    </row>
    <row r="219">
      <c r="A219" s="30"/>
      <c r="B219" s="31"/>
      <c r="C219" s="7"/>
    </row>
    <row r="220">
      <c r="A220" s="30"/>
      <c r="B220" s="31"/>
      <c r="C220" s="7"/>
    </row>
    <row r="221">
      <c r="A221" s="30"/>
      <c r="B221" s="31"/>
      <c r="C221" s="7"/>
    </row>
    <row r="222">
      <c r="A222" s="30"/>
      <c r="B222" s="31"/>
      <c r="C222" s="7"/>
    </row>
    <row r="223">
      <c r="A223" s="30"/>
      <c r="B223" s="31"/>
      <c r="C223" s="7"/>
    </row>
    <row r="224">
      <c r="A224" s="30"/>
      <c r="B224" s="31"/>
      <c r="C224" s="7"/>
    </row>
    <row r="225">
      <c r="A225" s="30"/>
      <c r="B225" s="31"/>
      <c r="C225" s="7"/>
    </row>
    <row r="226">
      <c r="A226" s="30"/>
      <c r="B226" s="31"/>
      <c r="C226" s="7"/>
    </row>
    <row r="227">
      <c r="A227" s="30"/>
      <c r="B227" s="31"/>
      <c r="C227" s="7"/>
    </row>
    <row r="228">
      <c r="A228" s="30"/>
      <c r="B228" s="31"/>
      <c r="C228" s="7"/>
    </row>
    <row r="229">
      <c r="A229" s="30"/>
      <c r="B229" s="31"/>
      <c r="C229" s="7"/>
    </row>
    <row r="230">
      <c r="A230" s="30"/>
      <c r="B230" s="31"/>
      <c r="C230" s="7"/>
    </row>
    <row r="231">
      <c r="A231" s="30"/>
      <c r="B231" s="31"/>
      <c r="C231" s="7"/>
    </row>
    <row r="232">
      <c r="A232" s="30"/>
      <c r="B232" s="31"/>
      <c r="C232" s="7"/>
    </row>
    <row r="233">
      <c r="A233" s="30"/>
      <c r="B233" s="31"/>
      <c r="C233" s="7"/>
    </row>
    <row r="234">
      <c r="A234" s="30"/>
      <c r="B234" s="31"/>
      <c r="C234" s="7"/>
    </row>
    <row r="235">
      <c r="A235" s="30"/>
      <c r="B235" s="31"/>
      <c r="C235" s="7"/>
    </row>
    <row r="236">
      <c r="A236" s="30"/>
      <c r="B236" s="31"/>
      <c r="C236" s="7"/>
    </row>
    <row r="237">
      <c r="A237" s="30"/>
      <c r="B237" s="31"/>
      <c r="C237" s="7"/>
    </row>
    <row r="238">
      <c r="A238" s="30"/>
      <c r="B238" s="31"/>
      <c r="C238" s="7"/>
    </row>
    <row r="239">
      <c r="A239" s="30"/>
      <c r="B239" s="31"/>
      <c r="C239" s="7"/>
    </row>
    <row r="240">
      <c r="A240" s="30"/>
      <c r="B240" s="31"/>
      <c r="C240" s="7"/>
    </row>
    <row r="241">
      <c r="A241" s="30"/>
      <c r="B241" s="31"/>
      <c r="C241" s="7"/>
    </row>
    <row r="242">
      <c r="A242" s="30"/>
      <c r="B242" s="31"/>
      <c r="C242" s="7"/>
    </row>
    <row r="243">
      <c r="A243" s="30"/>
      <c r="B243" s="31"/>
      <c r="C243" s="7"/>
    </row>
    <row r="244">
      <c r="A244" s="30"/>
      <c r="B244" s="31"/>
      <c r="C244" s="7"/>
    </row>
    <row r="245">
      <c r="A245" s="30"/>
      <c r="B245" s="31"/>
      <c r="C245" s="7"/>
    </row>
    <row r="246">
      <c r="A246" s="30"/>
      <c r="B246" s="31"/>
      <c r="C246" s="7"/>
    </row>
    <row r="247">
      <c r="A247" s="30"/>
      <c r="B247" s="31"/>
      <c r="C247" s="7"/>
    </row>
    <row r="248">
      <c r="A248" s="30"/>
      <c r="B248" s="31"/>
      <c r="C248" s="7"/>
    </row>
    <row r="249">
      <c r="A249" s="30"/>
      <c r="B249" s="31"/>
      <c r="C249" s="7"/>
    </row>
    <row r="250">
      <c r="A250" s="30"/>
      <c r="B250" s="31"/>
      <c r="C250" s="7"/>
    </row>
    <row r="251">
      <c r="A251" s="30"/>
      <c r="B251" s="31"/>
      <c r="C251" s="7"/>
    </row>
    <row r="252">
      <c r="A252" s="30"/>
      <c r="B252" s="31"/>
      <c r="C252" s="7"/>
    </row>
    <row r="253">
      <c r="A253" s="30"/>
      <c r="B253" s="31"/>
      <c r="C253" s="7"/>
    </row>
    <row r="254">
      <c r="A254" s="30"/>
      <c r="B254" s="31"/>
      <c r="C254" s="7"/>
    </row>
    <row r="255">
      <c r="A255" s="30"/>
      <c r="B255" s="31"/>
      <c r="C255" s="7"/>
    </row>
    <row r="256">
      <c r="A256" s="30"/>
      <c r="B256" s="31"/>
      <c r="C256" s="7"/>
    </row>
    <row r="257">
      <c r="A257" s="30"/>
      <c r="B257" s="31"/>
      <c r="C257" s="7"/>
    </row>
    <row r="258">
      <c r="A258" s="30"/>
      <c r="B258" s="31"/>
      <c r="C258" s="7"/>
    </row>
    <row r="259">
      <c r="A259" s="30"/>
      <c r="B259" s="31"/>
      <c r="C259" s="7"/>
    </row>
    <row r="260">
      <c r="A260" s="30"/>
      <c r="B260" s="31"/>
      <c r="C260" s="7"/>
    </row>
    <row r="261">
      <c r="A261" s="30"/>
      <c r="B261" s="31"/>
      <c r="C261" s="7"/>
    </row>
    <row r="262">
      <c r="A262" s="30"/>
      <c r="B262" s="31"/>
      <c r="C262" s="7"/>
    </row>
    <row r="263">
      <c r="A263" s="30"/>
      <c r="B263" s="31"/>
      <c r="C263" s="7"/>
    </row>
    <row r="264">
      <c r="A264" s="30"/>
      <c r="B264" s="31"/>
      <c r="C264" s="7"/>
    </row>
    <row r="265">
      <c r="A265" s="30"/>
      <c r="B265" s="31"/>
      <c r="C265" s="7"/>
    </row>
    <row r="266">
      <c r="A266" s="30"/>
      <c r="B266" s="31"/>
      <c r="C266" s="7"/>
    </row>
    <row r="267">
      <c r="A267" s="30"/>
      <c r="B267" s="31"/>
      <c r="C267" s="7"/>
    </row>
    <row r="268">
      <c r="A268" s="30"/>
      <c r="B268" s="31"/>
      <c r="C268" s="7"/>
    </row>
    <row r="269">
      <c r="A269" s="30"/>
      <c r="B269" s="31"/>
      <c r="C269" s="7"/>
    </row>
    <row r="270">
      <c r="A270" s="30"/>
      <c r="B270" s="31"/>
      <c r="C270" s="7"/>
    </row>
    <row r="271">
      <c r="A271" s="30"/>
      <c r="B271" s="31"/>
      <c r="C271" s="7"/>
    </row>
    <row r="272">
      <c r="A272" s="30"/>
      <c r="B272" s="31"/>
      <c r="C272" s="7"/>
    </row>
    <row r="273">
      <c r="A273" s="30"/>
      <c r="B273" s="31"/>
      <c r="C273" s="7"/>
    </row>
    <row r="274">
      <c r="A274" s="30"/>
      <c r="B274" s="31"/>
      <c r="C274" s="7"/>
    </row>
    <row r="275">
      <c r="A275" s="30"/>
      <c r="B275" s="31"/>
      <c r="C275" s="7"/>
    </row>
    <row r="276">
      <c r="A276" s="30"/>
      <c r="B276" s="31"/>
      <c r="C276" s="7"/>
    </row>
    <row r="277">
      <c r="A277" s="30"/>
      <c r="B277" s="31"/>
      <c r="C277" s="7"/>
    </row>
    <row r="278">
      <c r="A278" s="30"/>
      <c r="B278" s="31"/>
      <c r="C278" s="7"/>
    </row>
    <row r="279">
      <c r="A279" s="30"/>
      <c r="B279" s="31"/>
      <c r="C279" s="7"/>
    </row>
    <row r="280">
      <c r="A280" s="30"/>
      <c r="B280" s="31"/>
      <c r="C280" s="7"/>
    </row>
    <row r="281">
      <c r="A281" s="30"/>
      <c r="B281" s="31"/>
      <c r="C281" s="7"/>
    </row>
    <row r="282">
      <c r="A282" s="30"/>
      <c r="B282" s="31"/>
      <c r="C282" s="7"/>
    </row>
    <row r="283">
      <c r="A283" s="30"/>
      <c r="B283" s="31"/>
      <c r="C283" s="7"/>
    </row>
    <row r="284">
      <c r="A284" s="30"/>
      <c r="B284" s="31"/>
      <c r="C284" s="7"/>
    </row>
    <row r="285">
      <c r="A285" s="30"/>
      <c r="B285" s="31"/>
      <c r="C285" s="7"/>
    </row>
    <row r="286">
      <c r="A286" s="30"/>
      <c r="B286" s="31"/>
      <c r="C286" s="7"/>
    </row>
    <row r="287">
      <c r="A287" s="30"/>
      <c r="B287" s="31"/>
      <c r="C287" s="7"/>
    </row>
    <row r="288">
      <c r="A288" s="30"/>
      <c r="B288" s="31"/>
      <c r="C288" s="7"/>
    </row>
    <row r="289">
      <c r="A289" s="30"/>
      <c r="B289" s="31"/>
      <c r="C289" s="7"/>
    </row>
    <row r="290">
      <c r="A290" s="30"/>
      <c r="B290" s="31"/>
      <c r="C290" s="7"/>
    </row>
    <row r="291">
      <c r="A291" s="30"/>
      <c r="B291" s="31"/>
      <c r="C291" s="7"/>
    </row>
    <row r="292">
      <c r="A292" s="30"/>
      <c r="B292" s="31"/>
      <c r="C292" s="7"/>
    </row>
    <row r="293">
      <c r="A293" s="30"/>
      <c r="B293" s="31"/>
      <c r="C293" s="7"/>
    </row>
    <row r="294">
      <c r="A294" s="30"/>
      <c r="B294" s="31"/>
      <c r="C294" s="7"/>
    </row>
    <row r="295">
      <c r="A295" s="30"/>
      <c r="B295" s="31"/>
      <c r="C295" s="7"/>
    </row>
    <row r="296">
      <c r="A296" s="30"/>
      <c r="B296" s="31"/>
      <c r="C296" s="7"/>
    </row>
    <row r="297">
      <c r="A297" s="30"/>
      <c r="B297" s="31"/>
      <c r="C297" s="7"/>
    </row>
    <row r="298">
      <c r="A298" s="30"/>
      <c r="B298" s="31"/>
      <c r="C298" s="7"/>
    </row>
    <row r="299">
      <c r="A299" s="30"/>
      <c r="B299" s="31"/>
      <c r="C299" s="7"/>
    </row>
    <row r="300">
      <c r="A300" s="30"/>
      <c r="B300" s="31"/>
      <c r="C300" s="7"/>
    </row>
    <row r="301">
      <c r="A301" s="30"/>
      <c r="B301" s="31"/>
      <c r="C301" s="7"/>
    </row>
    <row r="302">
      <c r="A302" s="30"/>
      <c r="B302" s="31"/>
      <c r="C302" s="7"/>
    </row>
    <row r="303">
      <c r="A303" s="30"/>
      <c r="B303" s="31"/>
      <c r="C303" s="7"/>
    </row>
    <row r="304">
      <c r="A304" s="30"/>
      <c r="B304" s="31"/>
      <c r="C304" s="7"/>
    </row>
    <row r="305">
      <c r="A305" s="30"/>
      <c r="B305" s="31"/>
      <c r="C305" s="7"/>
    </row>
    <row r="306">
      <c r="A306" s="30"/>
      <c r="B306" s="31"/>
      <c r="C306" s="7"/>
    </row>
    <row r="307">
      <c r="A307" s="30"/>
      <c r="B307" s="31"/>
      <c r="C307" s="7"/>
    </row>
    <row r="308">
      <c r="A308" s="30"/>
      <c r="B308" s="31"/>
      <c r="C308" s="7"/>
    </row>
    <row r="309">
      <c r="A309" s="30"/>
      <c r="B309" s="31"/>
      <c r="C309" s="7"/>
    </row>
    <row r="310">
      <c r="A310" s="30"/>
      <c r="B310" s="31"/>
      <c r="C310" s="7"/>
    </row>
    <row r="311">
      <c r="A311" s="30"/>
      <c r="B311" s="31"/>
      <c r="C311" s="7"/>
    </row>
    <row r="312">
      <c r="A312" s="30"/>
      <c r="B312" s="31"/>
      <c r="C312" s="7"/>
    </row>
    <row r="313">
      <c r="A313" s="30"/>
      <c r="B313" s="31"/>
      <c r="C313" s="7"/>
    </row>
    <row r="314">
      <c r="A314" s="30"/>
      <c r="B314" s="31"/>
      <c r="C314" s="7"/>
    </row>
    <row r="315">
      <c r="A315" s="30"/>
      <c r="B315" s="31"/>
      <c r="C315" s="7"/>
    </row>
    <row r="316">
      <c r="A316" s="30"/>
      <c r="B316" s="31"/>
      <c r="C316" s="7"/>
    </row>
    <row r="317">
      <c r="A317" s="30"/>
      <c r="B317" s="31"/>
      <c r="C317" s="7"/>
    </row>
    <row r="318">
      <c r="A318" s="30"/>
      <c r="B318" s="31"/>
      <c r="C318" s="7"/>
    </row>
    <row r="319">
      <c r="A319" s="30"/>
      <c r="B319" s="31"/>
      <c r="C319" s="7"/>
    </row>
    <row r="320">
      <c r="A320" s="30"/>
      <c r="B320" s="31"/>
      <c r="C320" s="7"/>
    </row>
    <row r="321">
      <c r="A321" s="30"/>
      <c r="B321" s="31"/>
      <c r="C321" s="7"/>
    </row>
    <row r="322">
      <c r="A322" s="30"/>
      <c r="B322" s="31"/>
      <c r="C322" s="7"/>
    </row>
    <row r="323">
      <c r="A323" s="30"/>
      <c r="B323" s="31"/>
      <c r="C323" s="7"/>
    </row>
    <row r="324">
      <c r="A324" s="30"/>
      <c r="B324" s="31"/>
      <c r="C324" s="7"/>
    </row>
    <row r="325">
      <c r="A325" s="30"/>
      <c r="B325" s="31"/>
      <c r="C325" s="7"/>
    </row>
    <row r="326">
      <c r="A326" s="30"/>
      <c r="B326" s="31"/>
      <c r="C326" s="7"/>
    </row>
    <row r="327">
      <c r="A327" s="30"/>
      <c r="B327" s="31"/>
      <c r="C327" s="7"/>
    </row>
    <row r="328">
      <c r="A328" s="30"/>
      <c r="B328" s="31"/>
      <c r="C328" s="7"/>
    </row>
    <row r="329">
      <c r="A329" s="30"/>
      <c r="B329" s="31"/>
      <c r="C329" s="7"/>
    </row>
    <row r="330">
      <c r="A330" s="30"/>
      <c r="B330" s="31"/>
      <c r="C330" s="7"/>
    </row>
    <row r="331">
      <c r="A331" s="30"/>
      <c r="B331" s="31"/>
      <c r="C331" s="7"/>
    </row>
    <row r="332">
      <c r="A332" s="30"/>
      <c r="B332" s="31"/>
      <c r="C332" s="7"/>
    </row>
    <row r="333">
      <c r="A333" s="30"/>
      <c r="B333" s="31"/>
      <c r="C333" s="7"/>
    </row>
    <row r="334">
      <c r="A334" s="30"/>
      <c r="B334" s="31"/>
      <c r="C334" s="7"/>
    </row>
    <row r="335">
      <c r="A335" s="30"/>
      <c r="B335" s="31"/>
      <c r="C335" s="7"/>
    </row>
    <row r="336">
      <c r="A336" s="30"/>
      <c r="B336" s="31"/>
      <c r="C336" s="7"/>
    </row>
    <row r="337">
      <c r="A337" s="30"/>
      <c r="B337" s="31"/>
      <c r="C337" s="7"/>
    </row>
    <row r="338">
      <c r="A338" s="30"/>
      <c r="B338" s="31"/>
      <c r="C338" s="7"/>
    </row>
    <row r="339">
      <c r="A339" s="30"/>
      <c r="B339" s="31"/>
      <c r="C339" s="7"/>
    </row>
    <row r="340">
      <c r="A340" s="30"/>
      <c r="B340" s="31"/>
      <c r="C340" s="7"/>
    </row>
    <row r="341">
      <c r="A341" s="30"/>
      <c r="B341" s="31"/>
      <c r="C341" s="7"/>
    </row>
    <row r="342">
      <c r="A342" s="30"/>
      <c r="B342" s="31"/>
      <c r="C342" s="7"/>
    </row>
    <row r="343">
      <c r="A343" s="30"/>
      <c r="B343" s="31"/>
      <c r="C343" s="7"/>
    </row>
    <row r="344">
      <c r="A344" s="30"/>
      <c r="B344" s="31"/>
      <c r="C344" s="7"/>
    </row>
    <row r="345">
      <c r="A345" s="30"/>
      <c r="B345" s="31"/>
      <c r="C345" s="7"/>
    </row>
    <row r="346">
      <c r="A346" s="30"/>
      <c r="B346" s="31"/>
      <c r="C346" s="7"/>
    </row>
    <row r="347">
      <c r="A347" s="30"/>
      <c r="B347" s="31"/>
      <c r="C347" s="7"/>
    </row>
    <row r="348">
      <c r="A348" s="30"/>
      <c r="B348" s="31"/>
      <c r="C348" s="7"/>
    </row>
    <row r="349">
      <c r="A349" s="30"/>
      <c r="B349" s="31"/>
      <c r="C349" s="7"/>
    </row>
    <row r="350">
      <c r="A350" s="30"/>
      <c r="B350" s="31"/>
      <c r="C350" s="7"/>
    </row>
    <row r="351">
      <c r="A351" s="30"/>
      <c r="B351" s="31"/>
      <c r="C351" s="7"/>
    </row>
    <row r="352">
      <c r="A352" s="30"/>
      <c r="B352" s="31"/>
      <c r="C352" s="7"/>
    </row>
    <row r="353">
      <c r="A353" s="30"/>
      <c r="B353" s="31"/>
      <c r="C353" s="7"/>
    </row>
    <row r="354">
      <c r="A354" s="30"/>
      <c r="B354" s="31"/>
      <c r="C354" s="7"/>
    </row>
    <row r="355">
      <c r="A355" s="30"/>
      <c r="B355" s="31"/>
      <c r="C355" s="7"/>
    </row>
    <row r="356">
      <c r="A356" s="30"/>
      <c r="B356" s="31"/>
      <c r="C356" s="7"/>
    </row>
    <row r="357">
      <c r="A357" s="30"/>
      <c r="B357" s="31"/>
      <c r="C357" s="7"/>
    </row>
    <row r="358">
      <c r="A358" s="30"/>
      <c r="B358" s="31"/>
      <c r="C358" s="7"/>
    </row>
    <row r="359">
      <c r="A359" s="30"/>
      <c r="B359" s="31"/>
      <c r="C359" s="7"/>
    </row>
    <row r="360">
      <c r="A360" s="30"/>
      <c r="B360" s="31"/>
      <c r="C360" s="7"/>
    </row>
    <row r="361">
      <c r="A361" s="30"/>
      <c r="B361" s="31"/>
      <c r="C361" s="7"/>
    </row>
    <row r="362">
      <c r="A362" s="30"/>
      <c r="B362" s="31"/>
      <c r="C362" s="7"/>
    </row>
    <row r="363">
      <c r="A363" s="30"/>
      <c r="B363" s="31"/>
      <c r="C363" s="7"/>
    </row>
    <row r="364">
      <c r="A364" s="30"/>
      <c r="B364" s="31"/>
      <c r="C364" s="7"/>
    </row>
    <row r="365">
      <c r="A365" s="30"/>
      <c r="B365" s="31"/>
      <c r="C365" s="7"/>
    </row>
    <row r="366">
      <c r="A366" s="30"/>
      <c r="B366" s="31"/>
      <c r="C366" s="7"/>
    </row>
    <row r="367">
      <c r="A367" s="30"/>
      <c r="B367" s="31"/>
      <c r="C367" s="7"/>
    </row>
    <row r="368">
      <c r="A368" s="30"/>
      <c r="B368" s="31"/>
      <c r="C368" s="7"/>
    </row>
    <row r="369">
      <c r="A369" s="30"/>
      <c r="B369" s="31"/>
      <c r="C369" s="7"/>
    </row>
    <row r="370">
      <c r="A370" s="30"/>
      <c r="B370" s="31"/>
      <c r="C370" s="7"/>
    </row>
    <row r="371">
      <c r="A371" s="30"/>
      <c r="B371" s="31"/>
      <c r="C371" s="7"/>
    </row>
    <row r="372">
      <c r="A372" s="30"/>
      <c r="B372" s="31"/>
      <c r="C372" s="7"/>
    </row>
    <row r="373">
      <c r="A373" s="30"/>
      <c r="B373" s="31"/>
      <c r="C373" s="7"/>
    </row>
    <row r="374">
      <c r="A374" s="30"/>
      <c r="B374" s="31"/>
      <c r="C374" s="7"/>
    </row>
    <row r="375">
      <c r="A375" s="30"/>
      <c r="B375" s="31"/>
      <c r="C375" s="7"/>
    </row>
    <row r="376">
      <c r="A376" s="30"/>
      <c r="B376" s="31"/>
      <c r="C376" s="7"/>
    </row>
    <row r="377">
      <c r="A377" s="30"/>
      <c r="B377" s="31"/>
      <c r="C377" s="7"/>
    </row>
    <row r="378">
      <c r="A378" s="30"/>
      <c r="B378" s="31"/>
      <c r="C378" s="7"/>
    </row>
    <row r="379">
      <c r="A379" s="30"/>
      <c r="B379" s="31"/>
      <c r="C379" s="7"/>
    </row>
    <row r="380">
      <c r="A380" s="30"/>
      <c r="B380" s="31"/>
      <c r="C380" s="7"/>
    </row>
    <row r="381">
      <c r="A381" s="30"/>
      <c r="B381" s="31"/>
      <c r="C381" s="7"/>
    </row>
    <row r="382">
      <c r="A382" s="30"/>
      <c r="B382" s="31"/>
      <c r="C382" s="7"/>
    </row>
    <row r="383">
      <c r="A383" s="30"/>
      <c r="B383" s="31"/>
      <c r="C383" s="7"/>
    </row>
    <row r="384">
      <c r="A384" s="30"/>
      <c r="B384" s="31"/>
      <c r="C384" s="7"/>
    </row>
    <row r="385">
      <c r="A385" s="30"/>
      <c r="B385" s="31"/>
      <c r="C385" s="7"/>
    </row>
    <row r="386">
      <c r="A386" s="30"/>
      <c r="B386" s="31"/>
      <c r="C386" s="7"/>
    </row>
    <row r="387">
      <c r="A387" s="30"/>
      <c r="B387" s="31"/>
      <c r="C387" s="7"/>
    </row>
    <row r="388">
      <c r="A388" s="30"/>
      <c r="B388" s="31"/>
      <c r="C388" s="7"/>
    </row>
    <row r="389">
      <c r="A389" s="30"/>
      <c r="B389" s="31"/>
      <c r="C389" s="7"/>
    </row>
    <row r="390">
      <c r="A390" s="30"/>
      <c r="B390" s="31"/>
      <c r="C390" s="7"/>
    </row>
    <row r="391">
      <c r="A391" s="30"/>
      <c r="B391" s="31"/>
      <c r="C391" s="7"/>
    </row>
    <row r="392">
      <c r="A392" s="30"/>
      <c r="B392" s="31"/>
      <c r="C392" s="7"/>
    </row>
    <row r="393">
      <c r="A393" s="30"/>
      <c r="B393" s="31"/>
      <c r="C393" s="7"/>
    </row>
    <row r="394">
      <c r="A394" s="30"/>
      <c r="B394" s="31"/>
      <c r="C394" s="7"/>
    </row>
    <row r="395">
      <c r="A395" s="30"/>
      <c r="B395" s="31"/>
      <c r="C395" s="7"/>
    </row>
    <row r="396">
      <c r="A396" s="30"/>
      <c r="B396" s="31"/>
      <c r="C396" s="7"/>
    </row>
    <row r="397">
      <c r="A397" s="30"/>
      <c r="B397" s="31"/>
      <c r="C397" s="7"/>
    </row>
    <row r="398">
      <c r="A398" s="30"/>
      <c r="B398" s="31"/>
      <c r="C398" s="7"/>
    </row>
    <row r="399">
      <c r="A399" s="30"/>
      <c r="B399" s="31"/>
      <c r="C399" s="7"/>
    </row>
    <row r="400">
      <c r="A400" s="30"/>
      <c r="B400" s="31"/>
      <c r="C400" s="7"/>
    </row>
    <row r="401">
      <c r="A401" s="30"/>
      <c r="B401" s="31"/>
      <c r="C401" s="7"/>
    </row>
    <row r="402">
      <c r="A402" s="30"/>
      <c r="B402" s="31"/>
      <c r="C402" s="7"/>
    </row>
    <row r="403">
      <c r="A403" s="30"/>
      <c r="B403" s="31"/>
      <c r="C403" s="7"/>
    </row>
    <row r="404">
      <c r="A404" s="30"/>
      <c r="B404" s="31"/>
      <c r="C404" s="7"/>
    </row>
    <row r="405">
      <c r="A405" s="30"/>
      <c r="B405" s="31"/>
      <c r="C405" s="7"/>
    </row>
    <row r="406">
      <c r="A406" s="30"/>
      <c r="B406" s="31"/>
      <c r="C406" s="7"/>
    </row>
    <row r="407">
      <c r="A407" s="30"/>
      <c r="B407" s="31"/>
      <c r="C407" s="7"/>
    </row>
    <row r="408">
      <c r="A408" s="30"/>
      <c r="B408" s="31"/>
      <c r="C408" s="7"/>
    </row>
    <row r="409">
      <c r="A409" s="30"/>
      <c r="B409" s="31"/>
      <c r="C409" s="7"/>
    </row>
    <row r="410">
      <c r="A410" s="30"/>
      <c r="B410" s="31"/>
      <c r="C410" s="7"/>
    </row>
    <row r="411">
      <c r="A411" s="30"/>
      <c r="B411" s="31"/>
      <c r="C411" s="7"/>
    </row>
    <row r="412">
      <c r="A412" s="30"/>
      <c r="B412" s="31"/>
      <c r="C412" s="7"/>
    </row>
    <row r="413">
      <c r="A413" s="30"/>
      <c r="B413" s="31"/>
      <c r="C413" s="7"/>
    </row>
    <row r="414">
      <c r="A414" s="30"/>
      <c r="B414" s="31"/>
      <c r="C414" s="7"/>
    </row>
    <row r="415">
      <c r="A415" s="30"/>
      <c r="B415" s="31"/>
      <c r="C415" s="7"/>
    </row>
    <row r="416">
      <c r="A416" s="30"/>
      <c r="B416" s="31"/>
      <c r="C416" s="7"/>
    </row>
    <row r="417">
      <c r="A417" s="30"/>
      <c r="B417" s="31"/>
      <c r="C417" s="7"/>
    </row>
    <row r="418">
      <c r="A418" s="30"/>
      <c r="B418" s="31"/>
      <c r="C418" s="7"/>
    </row>
    <row r="419">
      <c r="A419" s="30"/>
      <c r="B419" s="31"/>
      <c r="C419" s="7"/>
    </row>
    <row r="420">
      <c r="A420" s="30"/>
      <c r="B420" s="31"/>
      <c r="C420" s="7"/>
    </row>
    <row r="421">
      <c r="A421" s="30"/>
      <c r="B421" s="31"/>
      <c r="C421" s="7"/>
    </row>
    <row r="422">
      <c r="A422" s="30"/>
      <c r="B422" s="31"/>
      <c r="C422" s="7"/>
    </row>
    <row r="423">
      <c r="A423" s="30"/>
      <c r="B423" s="31"/>
      <c r="C423" s="7"/>
    </row>
    <row r="424">
      <c r="A424" s="30"/>
      <c r="B424" s="31"/>
      <c r="C424" s="7"/>
    </row>
    <row r="425">
      <c r="A425" s="30"/>
      <c r="B425" s="31"/>
      <c r="C425" s="7"/>
    </row>
    <row r="426">
      <c r="A426" s="30"/>
      <c r="B426" s="31"/>
      <c r="C426" s="7"/>
    </row>
    <row r="427">
      <c r="A427" s="30"/>
      <c r="B427" s="31"/>
      <c r="C427" s="7"/>
    </row>
    <row r="428">
      <c r="A428" s="30"/>
      <c r="B428" s="31"/>
      <c r="C428" s="7"/>
    </row>
    <row r="429">
      <c r="A429" s="30"/>
      <c r="B429" s="31"/>
      <c r="C429" s="7"/>
    </row>
    <row r="430">
      <c r="A430" s="30"/>
      <c r="B430" s="31"/>
      <c r="C430" s="7"/>
    </row>
    <row r="431">
      <c r="A431" s="30"/>
      <c r="B431" s="31"/>
      <c r="C431" s="7"/>
    </row>
    <row r="432">
      <c r="A432" s="30"/>
      <c r="B432" s="31"/>
      <c r="C432" s="7"/>
    </row>
    <row r="433">
      <c r="A433" s="30"/>
      <c r="B433" s="31"/>
      <c r="C433" s="7"/>
    </row>
    <row r="434">
      <c r="A434" s="30"/>
      <c r="B434" s="31"/>
      <c r="C434" s="7"/>
    </row>
    <row r="435">
      <c r="A435" s="30"/>
      <c r="B435" s="31"/>
      <c r="C435" s="7"/>
    </row>
    <row r="436">
      <c r="A436" s="30"/>
      <c r="B436" s="31"/>
      <c r="C436" s="7"/>
    </row>
    <row r="437">
      <c r="A437" s="30"/>
      <c r="B437" s="31"/>
      <c r="C437" s="7"/>
    </row>
    <row r="438">
      <c r="A438" s="30"/>
      <c r="B438" s="31"/>
      <c r="C438" s="7"/>
    </row>
    <row r="439">
      <c r="A439" s="30"/>
      <c r="B439" s="31"/>
      <c r="C439" s="7"/>
    </row>
    <row r="440">
      <c r="A440" s="30"/>
      <c r="B440" s="31"/>
      <c r="C440" s="7"/>
    </row>
    <row r="441">
      <c r="A441" s="30"/>
      <c r="B441" s="31"/>
      <c r="C441" s="7"/>
    </row>
    <row r="442">
      <c r="A442" s="30"/>
      <c r="B442" s="31"/>
      <c r="C442" s="7"/>
    </row>
    <row r="443">
      <c r="A443" s="30"/>
      <c r="B443" s="31"/>
      <c r="C443" s="7"/>
    </row>
    <row r="444">
      <c r="A444" s="30"/>
      <c r="B444" s="31"/>
      <c r="C444" s="7"/>
    </row>
    <row r="445">
      <c r="A445" s="30"/>
      <c r="B445" s="31"/>
      <c r="C445" s="7"/>
    </row>
    <row r="446">
      <c r="A446" s="30"/>
      <c r="B446" s="31"/>
      <c r="C446" s="7"/>
    </row>
    <row r="447">
      <c r="A447" s="30"/>
      <c r="B447" s="31"/>
      <c r="C447" s="7"/>
    </row>
    <row r="448">
      <c r="A448" s="30"/>
      <c r="B448" s="31"/>
      <c r="C448" s="7"/>
    </row>
    <row r="449">
      <c r="A449" s="30"/>
      <c r="B449" s="31"/>
      <c r="C449" s="7"/>
    </row>
    <row r="450">
      <c r="A450" s="30"/>
      <c r="B450" s="31"/>
      <c r="C450" s="7"/>
    </row>
    <row r="451">
      <c r="A451" s="30"/>
      <c r="B451" s="31"/>
      <c r="C451" s="7"/>
    </row>
    <row r="452">
      <c r="A452" s="30"/>
      <c r="B452" s="31"/>
      <c r="C452" s="7"/>
    </row>
    <row r="453">
      <c r="A453" s="30"/>
      <c r="B453" s="31"/>
      <c r="C453" s="7"/>
    </row>
    <row r="454">
      <c r="A454" s="30"/>
      <c r="B454" s="31"/>
      <c r="C454" s="7"/>
    </row>
    <row r="455">
      <c r="A455" s="30"/>
      <c r="B455" s="31"/>
      <c r="C455" s="7"/>
    </row>
    <row r="456">
      <c r="A456" s="30"/>
      <c r="B456" s="31"/>
      <c r="C456" s="7"/>
    </row>
    <row r="457">
      <c r="A457" s="30"/>
      <c r="B457" s="31"/>
      <c r="C457" s="7"/>
    </row>
    <row r="458">
      <c r="A458" s="30"/>
      <c r="B458" s="31"/>
      <c r="C458" s="7"/>
    </row>
    <row r="459">
      <c r="A459" s="30"/>
      <c r="B459" s="31"/>
      <c r="C459" s="7"/>
    </row>
    <row r="460">
      <c r="A460" s="30"/>
      <c r="B460" s="31"/>
      <c r="C460" s="7"/>
    </row>
    <row r="461">
      <c r="A461" s="30"/>
      <c r="B461" s="31"/>
      <c r="C461" s="7"/>
    </row>
    <row r="462">
      <c r="A462" s="30"/>
      <c r="B462" s="31"/>
      <c r="C462" s="7"/>
    </row>
    <row r="463">
      <c r="A463" s="30"/>
      <c r="B463" s="31"/>
      <c r="C463" s="7"/>
    </row>
    <row r="464">
      <c r="A464" s="30"/>
      <c r="B464" s="31"/>
      <c r="C464" s="7"/>
    </row>
    <row r="465">
      <c r="A465" s="30"/>
      <c r="B465" s="31"/>
      <c r="C465" s="7"/>
    </row>
    <row r="466">
      <c r="A466" s="30"/>
      <c r="B466" s="31"/>
      <c r="C466" s="7"/>
    </row>
    <row r="467">
      <c r="A467" s="30"/>
      <c r="B467" s="31"/>
      <c r="C467" s="7"/>
    </row>
    <row r="468">
      <c r="A468" s="30"/>
      <c r="B468" s="31"/>
      <c r="C468" s="7"/>
    </row>
    <row r="469">
      <c r="A469" s="30"/>
      <c r="B469" s="31"/>
      <c r="C469" s="7"/>
    </row>
    <row r="470">
      <c r="A470" s="30"/>
      <c r="B470" s="31"/>
      <c r="C470" s="7"/>
    </row>
    <row r="471">
      <c r="A471" s="30"/>
      <c r="B471" s="31"/>
      <c r="C471" s="7"/>
    </row>
    <row r="472">
      <c r="A472" s="30"/>
      <c r="B472" s="31"/>
      <c r="C472" s="7"/>
    </row>
    <row r="473">
      <c r="A473" s="30"/>
      <c r="B473" s="31"/>
      <c r="C473" s="7"/>
    </row>
    <row r="474">
      <c r="A474" s="30"/>
      <c r="B474" s="31"/>
      <c r="C474" s="7"/>
    </row>
    <row r="475">
      <c r="A475" s="30"/>
      <c r="B475" s="31"/>
      <c r="C475" s="7"/>
    </row>
    <row r="476">
      <c r="A476" s="30"/>
      <c r="B476" s="31"/>
      <c r="C476" s="7"/>
    </row>
    <row r="477">
      <c r="A477" s="30"/>
      <c r="B477" s="31"/>
      <c r="C477" s="7"/>
    </row>
    <row r="478">
      <c r="A478" s="30"/>
      <c r="B478" s="31"/>
      <c r="C478" s="7"/>
    </row>
    <row r="479">
      <c r="A479" s="30"/>
      <c r="B479" s="31"/>
      <c r="C479" s="7"/>
    </row>
    <row r="480">
      <c r="A480" s="30"/>
      <c r="B480" s="31"/>
      <c r="C480" s="7"/>
    </row>
    <row r="481">
      <c r="A481" s="30"/>
      <c r="B481" s="31"/>
      <c r="C481" s="7"/>
    </row>
    <row r="482">
      <c r="A482" s="30"/>
      <c r="B482" s="31"/>
      <c r="C482" s="7"/>
    </row>
    <row r="483">
      <c r="A483" s="30"/>
      <c r="B483" s="31"/>
      <c r="C483" s="7"/>
    </row>
    <row r="484">
      <c r="A484" s="30"/>
      <c r="B484" s="31"/>
      <c r="C484" s="7"/>
    </row>
    <row r="485">
      <c r="A485" s="30"/>
      <c r="B485" s="31"/>
      <c r="C485" s="7"/>
    </row>
    <row r="486">
      <c r="A486" s="30"/>
      <c r="B486" s="31"/>
      <c r="C486" s="7"/>
    </row>
    <row r="487">
      <c r="A487" s="30"/>
      <c r="B487" s="31"/>
      <c r="C487" s="7"/>
    </row>
    <row r="488">
      <c r="A488" s="30"/>
      <c r="B488" s="31"/>
      <c r="C488" s="7"/>
    </row>
    <row r="489">
      <c r="A489" s="30"/>
      <c r="B489" s="31"/>
      <c r="C489" s="7"/>
    </row>
    <row r="490">
      <c r="A490" s="30"/>
      <c r="B490" s="31"/>
      <c r="C490" s="7"/>
    </row>
    <row r="491">
      <c r="A491" s="30"/>
      <c r="B491" s="31"/>
      <c r="C491" s="7"/>
    </row>
    <row r="492">
      <c r="A492" s="30"/>
      <c r="B492" s="31"/>
      <c r="C492" s="7"/>
    </row>
    <row r="493">
      <c r="A493" s="30"/>
      <c r="B493" s="31"/>
      <c r="C493" s="7"/>
    </row>
    <row r="494">
      <c r="A494" s="30"/>
      <c r="B494" s="31"/>
      <c r="C494" s="7"/>
    </row>
    <row r="495">
      <c r="A495" s="30"/>
      <c r="B495" s="31"/>
      <c r="C495" s="7"/>
    </row>
    <row r="496">
      <c r="A496" s="30"/>
      <c r="B496" s="31"/>
      <c r="C496" s="7"/>
    </row>
    <row r="497">
      <c r="A497" s="30"/>
      <c r="B497" s="31"/>
      <c r="C497" s="7"/>
    </row>
    <row r="498">
      <c r="A498" s="30"/>
      <c r="B498" s="31"/>
      <c r="C498" s="7"/>
    </row>
    <row r="499">
      <c r="A499" s="30"/>
      <c r="B499" s="31"/>
      <c r="C499" s="7"/>
    </row>
    <row r="500">
      <c r="A500" s="30"/>
      <c r="B500" s="31"/>
      <c r="C500" s="7"/>
    </row>
    <row r="501">
      <c r="A501" s="30"/>
      <c r="B501" s="31"/>
      <c r="C501" s="7"/>
    </row>
    <row r="502">
      <c r="A502" s="30"/>
      <c r="B502" s="31"/>
      <c r="C502" s="7"/>
    </row>
    <row r="503">
      <c r="A503" s="30"/>
      <c r="B503" s="31"/>
      <c r="C503" s="7"/>
    </row>
    <row r="504">
      <c r="A504" s="30"/>
      <c r="B504" s="31"/>
      <c r="C504" s="7"/>
    </row>
    <row r="505">
      <c r="A505" s="30"/>
      <c r="B505" s="31"/>
      <c r="C505" s="7"/>
    </row>
    <row r="506">
      <c r="A506" s="30"/>
      <c r="B506" s="31"/>
      <c r="C506" s="7"/>
    </row>
    <row r="507">
      <c r="A507" s="30"/>
      <c r="B507" s="31"/>
      <c r="C507" s="7"/>
    </row>
    <row r="508">
      <c r="A508" s="30"/>
      <c r="B508" s="31"/>
      <c r="C508" s="7"/>
    </row>
    <row r="509">
      <c r="A509" s="30"/>
      <c r="B509" s="31"/>
      <c r="C509" s="7"/>
    </row>
    <row r="510">
      <c r="A510" s="30"/>
      <c r="B510" s="31"/>
      <c r="C510" s="7"/>
    </row>
    <row r="511">
      <c r="A511" s="30"/>
      <c r="B511" s="31"/>
      <c r="C511" s="7"/>
    </row>
    <row r="512">
      <c r="A512" s="30"/>
      <c r="B512" s="31"/>
      <c r="C512" s="7"/>
    </row>
    <row r="513">
      <c r="A513" s="30"/>
      <c r="B513" s="31"/>
      <c r="C513" s="7"/>
    </row>
    <row r="514">
      <c r="A514" s="30"/>
      <c r="B514" s="31"/>
      <c r="C514" s="7"/>
    </row>
    <row r="515">
      <c r="A515" s="30"/>
      <c r="B515" s="31"/>
      <c r="C515" s="7"/>
    </row>
    <row r="516">
      <c r="A516" s="30"/>
      <c r="B516" s="31"/>
      <c r="C516" s="7"/>
    </row>
    <row r="517">
      <c r="A517" s="30"/>
      <c r="B517" s="31"/>
      <c r="C517" s="7"/>
    </row>
    <row r="518">
      <c r="A518" s="30"/>
      <c r="B518" s="31"/>
      <c r="C518" s="7"/>
    </row>
    <row r="519">
      <c r="A519" s="30"/>
      <c r="B519" s="31"/>
      <c r="C519" s="7"/>
    </row>
    <row r="520">
      <c r="A520" s="30"/>
      <c r="B520" s="31"/>
      <c r="C520" s="7"/>
    </row>
    <row r="521">
      <c r="A521" s="30"/>
      <c r="B521" s="31"/>
      <c r="C521" s="7"/>
    </row>
    <row r="522">
      <c r="A522" s="30"/>
      <c r="B522" s="31"/>
      <c r="C522" s="7"/>
    </row>
    <row r="523">
      <c r="A523" s="30"/>
      <c r="B523" s="31"/>
      <c r="C523" s="7"/>
    </row>
    <row r="524">
      <c r="A524" s="30"/>
      <c r="B524" s="31"/>
      <c r="C524" s="7"/>
    </row>
    <row r="525">
      <c r="A525" s="30"/>
      <c r="B525" s="31"/>
      <c r="C525" s="7"/>
    </row>
    <row r="526">
      <c r="A526" s="30"/>
      <c r="B526" s="31"/>
      <c r="C526" s="7"/>
    </row>
    <row r="527">
      <c r="A527" s="30"/>
      <c r="B527" s="31"/>
      <c r="C527" s="7"/>
    </row>
    <row r="528">
      <c r="A528" s="30"/>
      <c r="B528" s="31"/>
      <c r="C528" s="7"/>
    </row>
    <row r="529">
      <c r="A529" s="30"/>
      <c r="B529" s="31"/>
      <c r="C529" s="7"/>
    </row>
    <row r="530">
      <c r="A530" s="30"/>
      <c r="B530" s="31"/>
      <c r="C530" s="7"/>
    </row>
    <row r="531">
      <c r="A531" s="30"/>
      <c r="B531" s="31"/>
      <c r="C531" s="7"/>
    </row>
    <row r="532">
      <c r="A532" s="30"/>
      <c r="B532" s="31"/>
      <c r="C532" s="7"/>
    </row>
    <row r="533">
      <c r="A533" s="30"/>
      <c r="B533" s="31"/>
      <c r="C533" s="7"/>
    </row>
    <row r="534">
      <c r="A534" s="30"/>
      <c r="B534" s="31"/>
      <c r="C534" s="7"/>
    </row>
    <row r="535">
      <c r="A535" s="30"/>
      <c r="B535" s="31"/>
      <c r="C535" s="7"/>
    </row>
    <row r="536">
      <c r="A536" s="30"/>
      <c r="B536" s="31"/>
      <c r="C536" s="7"/>
    </row>
    <row r="537">
      <c r="A537" s="30"/>
      <c r="B537" s="31"/>
      <c r="C537" s="7"/>
    </row>
    <row r="538">
      <c r="A538" s="30"/>
      <c r="B538" s="31"/>
      <c r="C538" s="7"/>
    </row>
    <row r="539">
      <c r="A539" s="30"/>
      <c r="B539" s="31"/>
      <c r="C539" s="7"/>
    </row>
    <row r="540">
      <c r="A540" s="30"/>
      <c r="B540" s="31"/>
      <c r="C540" s="7"/>
    </row>
    <row r="541">
      <c r="A541" s="30"/>
      <c r="B541" s="31"/>
      <c r="C541" s="7"/>
    </row>
    <row r="542">
      <c r="A542" s="30"/>
      <c r="B542" s="31"/>
      <c r="C542" s="7"/>
    </row>
    <row r="543">
      <c r="A543" s="30"/>
      <c r="B543" s="31"/>
      <c r="C543" s="7"/>
    </row>
    <row r="544">
      <c r="A544" s="30"/>
      <c r="B544" s="31"/>
      <c r="C544" s="7"/>
    </row>
    <row r="545">
      <c r="A545" s="30"/>
      <c r="B545" s="31"/>
      <c r="C545" s="7"/>
    </row>
    <row r="546">
      <c r="A546" s="30"/>
      <c r="B546" s="31"/>
      <c r="C546" s="7"/>
    </row>
    <row r="547">
      <c r="A547" s="30"/>
      <c r="B547" s="31"/>
      <c r="C547" s="7"/>
    </row>
    <row r="548">
      <c r="A548" s="30"/>
      <c r="B548" s="31"/>
      <c r="C548" s="7"/>
    </row>
    <row r="549">
      <c r="A549" s="30"/>
      <c r="B549" s="31"/>
      <c r="C549" s="7"/>
    </row>
    <row r="550">
      <c r="A550" s="30"/>
      <c r="B550" s="31"/>
      <c r="C550" s="7"/>
    </row>
    <row r="551">
      <c r="A551" s="30"/>
      <c r="B551" s="31"/>
      <c r="C551" s="7"/>
    </row>
    <row r="552">
      <c r="A552" s="30"/>
      <c r="B552" s="31"/>
      <c r="C552" s="7"/>
    </row>
    <row r="553">
      <c r="A553" s="30"/>
      <c r="B553" s="31"/>
      <c r="C553" s="7"/>
    </row>
    <row r="554">
      <c r="A554" s="30"/>
      <c r="B554" s="31"/>
      <c r="C554" s="7"/>
    </row>
    <row r="555">
      <c r="A555" s="30"/>
      <c r="B555" s="31"/>
      <c r="C555" s="7"/>
    </row>
    <row r="556">
      <c r="A556" s="30"/>
      <c r="B556" s="31"/>
      <c r="C556" s="7"/>
    </row>
    <row r="557">
      <c r="A557" s="30"/>
      <c r="B557" s="31"/>
      <c r="C557" s="7"/>
    </row>
    <row r="558">
      <c r="A558" s="30"/>
      <c r="B558" s="31"/>
      <c r="C558" s="7"/>
    </row>
    <row r="559">
      <c r="A559" s="30"/>
      <c r="B559" s="31"/>
      <c r="C559" s="7"/>
    </row>
    <row r="560">
      <c r="A560" s="30"/>
      <c r="B560" s="31"/>
      <c r="C560" s="7"/>
    </row>
    <row r="561">
      <c r="A561" s="30"/>
      <c r="B561" s="31"/>
      <c r="C561" s="7"/>
    </row>
    <row r="562">
      <c r="A562" s="30"/>
      <c r="B562" s="31"/>
      <c r="C562" s="7"/>
    </row>
    <row r="563">
      <c r="A563" s="30"/>
      <c r="B563" s="31"/>
      <c r="C563" s="7"/>
    </row>
    <row r="564">
      <c r="A564" s="30"/>
      <c r="B564" s="31"/>
      <c r="C564" s="7"/>
    </row>
    <row r="565">
      <c r="A565" s="30"/>
      <c r="B565" s="31"/>
      <c r="C565" s="7"/>
    </row>
    <row r="566">
      <c r="A566" s="30"/>
      <c r="B566" s="31"/>
      <c r="C566" s="7"/>
    </row>
    <row r="567">
      <c r="A567" s="30"/>
      <c r="B567" s="31"/>
      <c r="C567" s="7"/>
    </row>
    <row r="568">
      <c r="A568" s="30"/>
      <c r="B568" s="31"/>
      <c r="C568" s="7"/>
    </row>
    <row r="569">
      <c r="A569" s="30"/>
      <c r="B569" s="31"/>
      <c r="C569" s="7"/>
    </row>
    <row r="570">
      <c r="A570" s="30"/>
      <c r="B570" s="31"/>
      <c r="C570" s="7"/>
    </row>
    <row r="571">
      <c r="A571" s="30"/>
      <c r="B571" s="31"/>
      <c r="C571" s="7"/>
    </row>
    <row r="572">
      <c r="A572" s="30"/>
      <c r="B572" s="31"/>
      <c r="C572" s="7"/>
    </row>
    <row r="573">
      <c r="A573" s="30"/>
      <c r="B573" s="31"/>
      <c r="C573" s="7"/>
    </row>
    <row r="574">
      <c r="A574" s="30"/>
      <c r="B574" s="31"/>
      <c r="C574" s="7"/>
    </row>
    <row r="575">
      <c r="A575" s="30"/>
      <c r="B575" s="31"/>
      <c r="C575" s="7"/>
    </row>
    <row r="576">
      <c r="A576" s="30"/>
      <c r="B576" s="31"/>
      <c r="C576" s="7"/>
    </row>
    <row r="577">
      <c r="A577" s="30"/>
      <c r="B577" s="31"/>
      <c r="C577" s="7"/>
    </row>
    <row r="578">
      <c r="A578" s="30"/>
      <c r="B578" s="31"/>
      <c r="C578" s="7"/>
    </row>
    <row r="579">
      <c r="A579" s="30"/>
      <c r="B579" s="31"/>
      <c r="C579" s="7"/>
    </row>
    <row r="580">
      <c r="A580" s="30"/>
      <c r="B580" s="31"/>
      <c r="C580" s="7"/>
    </row>
    <row r="581">
      <c r="A581" s="30"/>
      <c r="B581" s="31"/>
      <c r="C581" s="7"/>
    </row>
    <row r="582">
      <c r="A582" s="30"/>
      <c r="B582" s="31"/>
      <c r="C582" s="7"/>
    </row>
    <row r="583">
      <c r="A583" s="30"/>
      <c r="B583" s="31"/>
      <c r="C583" s="7"/>
    </row>
    <row r="584">
      <c r="A584" s="30"/>
      <c r="B584" s="31"/>
      <c r="C584" s="7"/>
    </row>
    <row r="585">
      <c r="A585" s="30"/>
      <c r="B585" s="31"/>
      <c r="C585" s="7"/>
    </row>
    <row r="586">
      <c r="A586" s="30"/>
      <c r="B586" s="31"/>
      <c r="C586" s="7"/>
    </row>
    <row r="587">
      <c r="A587" s="30"/>
      <c r="B587" s="31"/>
      <c r="C587" s="7"/>
    </row>
    <row r="588">
      <c r="A588" s="30"/>
      <c r="B588" s="31"/>
      <c r="C588" s="7"/>
    </row>
    <row r="589">
      <c r="A589" s="30"/>
      <c r="B589" s="31"/>
      <c r="C589" s="7"/>
    </row>
    <row r="590">
      <c r="A590" s="30"/>
      <c r="B590" s="31"/>
      <c r="C590" s="7"/>
    </row>
    <row r="591">
      <c r="A591" s="30"/>
      <c r="B591" s="31"/>
      <c r="C591" s="7"/>
    </row>
    <row r="592">
      <c r="A592" s="30"/>
      <c r="B592" s="31"/>
      <c r="C592" s="7"/>
    </row>
    <row r="593">
      <c r="A593" s="30"/>
      <c r="B593" s="31"/>
      <c r="C593" s="7"/>
    </row>
    <row r="594">
      <c r="A594" s="30"/>
      <c r="B594" s="31"/>
      <c r="C594" s="7"/>
    </row>
    <row r="595">
      <c r="A595" s="30"/>
      <c r="B595" s="31"/>
      <c r="C595" s="7"/>
    </row>
    <row r="596">
      <c r="A596" s="30"/>
      <c r="B596" s="31"/>
      <c r="C596" s="7"/>
    </row>
    <row r="597">
      <c r="A597" s="30"/>
      <c r="B597" s="31"/>
      <c r="C597" s="7"/>
    </row>
    <row r="598">
      <c r="A598" s="30"/>
      <c r="B598" s="31"/>
      <c r="C598" s="7"/>
    </row>
    <row r="599">
      <c r="A599" s="30"/>
      <c r="B599" s="31"/>
      <c r="C599" s="7"/>
    </row>
    <row r="600">
      <c r="A600" s="30"/>
      <c r="B600" s="31"/>
      <c r="C600" s="7"/>
    </row>
    <row r="601">
      <c r="A601" s="30"/>
      <c r="B601" s="31"/>
      <c r="C601" s="7"/>
    </row>
    <row r="602">
      <c r="A602" s="30"/>
      <c r="B602" s="31"/>
      <c r="C602" s="7"/>
    </row>
    <row r="603">
      <c r="A603" s="30"/>
      <c r="B603" s="31"/>
      <c r="C603" s="7"/>
    </row>
    <row r="604">
      <c r="A604" s="30"/>
      <c r="B604" s="31"/>
      <c r="C604" s="7"/>
    </row>
    <row r="605">
      <c r="A605" s="30"/>
      <c r="B605" s="31"/>
      <c r="C605" s="7"/>
    </row>
    <row r="606">
      <c r="A606" s="30"/>
      <c r="B606" s="31"/>
      <c r="C606" s="7"/>
    </row>
    <row r="607">
      <c r="A607" s="30"/>
      <c r="B607" s="31"/>
      <c r="C607" s="7"/>
    </row>
    <row r="608">
      <c r="A608" s="30"/>
      <c r="B608" s="31"/>
      <c r="C608" s="7"/>
    </row>
    <row r="609">
      <c r="A609" s="30"/>
      <c r="B609" s="31"/>
      <c r="C609" s="7"/>
    </row>
    <row r="610">
      <c r="A610" s="30"/>
      <c r="B610" s="31"/>
      <c r="C610" s="7"/>
    </row>
    <row r="611">
      <c r="A611" s="30"/>
      <c r="B611" s="31"/>
      <c r="C611" s="7"/>
    </row>
    <row r="612">
      <c r="A612" s="30"/>
      <c r="B612" s="31"/>
      <c r="C612" s="7"/>
    </row>
    <row r="613">
      <c r="A613" s="30"/>
      <c r="B613" s="31"/>
      <c r="C613" s="7"/>
    </row>
    <row r="614">
      <c r="A614" s="30"/>
      <c r="B614" s="31"/>
      <c r="C614" s="7"/>
    </row>
    <row r="615">
      <c r="A615" s="30"/>
      <c r="B615" s="31"/>
      <c r="C615" s="7"/>
    </row>
    <row r="616">
      <c r="A616" s="30"/>
      <c r="B616" s="31"/>
      <c r="C616" s="7"/>
    </row>
    <row r="617">
      <c r="A617" s="30"/>
      <c r="B617" s="31"/>
      <c r="C617" s="7"/>
    </row>
    <row r="618">
      <c r="A618" s="30"/>
      <c r="B618" s="31"/>
      <c r="C618" s="7"/>
    </row>
    <row r="619">
      <c r="A619" s="30"/>
      <c r="B619" s="31"/>
      <c r="C619" s="7"/>
    </row>
    <row r="620">
      <c r="A620" s="30"/>
      <c r="B620" s="31"/>
      <c r="C620" s="7"/>
    </row>
    <row r="621">
      <c r="A621" s="30"/>
      <c r="B621" s="31"/>
      <c r="C621" s="7"/>
    </row>
    <row r="622">
      <c r="A622" s="30"/>
      <c r="B622" s="31"/>
      <c r="C622" s="7"/>
    </row>
    <row r="623">
      <c r="A623" s="30"/>
      <c r="B623" s="31"/>
      <c r="C623" s="7"/>
    </row>
    <row r="624">
      <c r="A624" s="30"/>
      <c r="B624" s="31"/>
      <c r="C624" s="7"/>
    </row>
    <row r="625">
      <c r="A625" s="30"/>
      <c r="B625" s="31"/>
      <c r="C625" s="7"/>
    </row>
    <row r="626">
      <c r="A626" s="30"/>
      <c r="B626" s="31"/>
      <c r="C626" s="7"/>
    </row>
    <row r="627">
      <c r="A627" s="30"/>
      <c r="B627" s="31"/>
      <c r="C627" s="7"/>
    </row>
    <row r="628">
      <c r="A628" s="30"/>
      <c r="B628" s="31"/>
      <c r="C628" s="7"/>
    </row>
    <row r="629">
      <c r="A629" s="30"/>
      <c r="B629" s="31"/>
      <c r="C629" s="7"/>
    </row>
    <row r="630">
      <c r="A630" s="30"/>
      <c r="B630" s="31"/>
      <c r="C630" s="7"/>
    </row>
    <row r="631">
      <c r="A631" s="30"/>
      <c r="B631" s="31"/>
      <c r="C631" s="7"/>
    </row>
    <row r="632">
      <c r="A632" s="30"/>
      <c r="B632" s="31"/>
      <c r="C632" s="7"/>
    </row>
    <row r="633">
      <c r="A633" s="30"/>
      <c r="B633" s="31"/>
      <c r="C633" s="7"/>
    </row>
    <row r="634">
      <c r="A634" s="30"/>
      <c r="B634" s="31"/>
      <c r="C634" s="7"/>
    </row>
    <row r="635">
      <c r="A635" s="30"/>
      <c r="B635" s="31"/>
      <c r="C635" s="7"/>
    </row>
    <row r="636">
      <c r="A636" s="30"/>
      <c r="B636" s="31"/>
      <c r="C636" s="7"/>
    </row>
    <row r="637">
      <c r="A637" s="30"/>
      <c r="B637" s="31"/>
      <c r="C637" s="7"/>
    </row>
    <row r="638">
      <c r="A638" s="30"/>
      <c r="B638" s="31"/>
      <c r="C638" s="7"/>
    </row>
    <row r="639">
      <c r="A639" s="30"/>
      <c r="B639" s="31"/>
      <c r="C639" s="7"/>
    </row>
    <row r="640">
      <c r="A640" s="30"/>
      <c r="B640" s="31"/>
      <c r="C640" s="7"/>
    </row>
    <row r="641">
      <c r="A641" s="30"/>
      <c r="B641" s="31"/>
      <c r="C641" s="7"/>
    </row>
    <row r="642">
      <c r="A642" s="30"/>
      <c r="B642" s="31"/>
      <c r="C642" s="7"/>
    </row>
    <row r="643">
      <c r="A643" s="30"/>
      <c r="B643" s="31"/>
      <c r="C643" s="7"/>
    </row>
    <row r="644">
      <c r="A644" s="30"/>
      <c r="B644" s="31"/>
      <c r="C644" s="7"/>
    </row>
    <row r="645">
      <c r="A645" s="30"/>
      <c r="B645" s="31"/>
      <c r="C645" s="7"/>
    </row>
    <row r="646">
      <c r="A646" s="30"/>
      <c r="B646" s="31"/>
      <c r="C646" s="7"/>
    </row>
    <row r="647">
      <c r="A647" s="30"/>
      <c r="B647" s="31"/>
      <c r="C647" s="7"/>
    </row>
    <row r="648">
      <c r="A648" s="30"/>
      <c r="B648" s="31"/>
      <c r="C648" s="7"/>
    </row>
    <row r="649">
      <c r="A649" s="30"/>
      <c r="B649" s="31"/>
      <c r="C649" s="7"/>
    </row>
    <row r="650">
      <c r="A650" s="30"/>
      <c r="B650" s="31"/>
      <c r="C650" s="7"/>
    </row>
    <row r="651">
      <c r="A651" s="30"/>
      <c r="B651" s="31"/>
      <c r="C651" s="7"/>
    </row>
    <row r="652">
      <c r="A652" s="30"/>
      <c r="B652" s="31"/>
      <c r="C652" s="7"/>
    </row>
    <row r="653">
      <c r="A653" s="30"/>
      <c r="B653" s="31"/>
      <c r="C653" s="7"/>
    </row>
    <row r="654">
      <c r="A654" s="30"/>
      <c r="B654" s="31"/>
      <c r="C654" s="7"/>
    </row>
    <row r="655">
      <c r="A655" s="30"/>
      <c r="B655" s="31"/>
      <c r="C655" s="7"/>
    </row>
    <row r="656">
      <c r="A656" s="30"/>
      <c r="B656" s="31"/>
      <c r="C656" s="7"/>
    </row>
    <row r="657">
      <c r="A657" s="30"/>
      <c r="B657" s="31"/>
      <c r="C657" s="7"/>
    </row>
    <row r="658">
      <c r="A658" s="30"/>
      <c r="B658" s="31"/>
      <c r="C658" s="7"/>
    </row>
    <row r="659">
      <c r="A659" s="30"/>
      <c r="B659" s="31"/>
      <c r="C659" s="7"/>
    </row>
    <row r="660">
      <c r="A660" s="30"/>
      <c r="B660" s="31"/>
      <c r="C660" s="7"/>
    </row>
    <row r="661">
      <c r="A661" s="30"/>
      <c r="B661" s="31"/>
      <c r="C661" s="7"/>
    </row>
    <row r="662">
      <c r="A662" s="30"/>
      <c r="B662" s="31"/>
      <c r="C662" s="7"/>
    </row>
    <row r="663">
      <c r="A663" s="30"/>
      <c r="B663" s="31"/>
      <c r="C663" s="7"/>
    </row>
    <row r="664">
      <c r="A664" s="30"/>
      <c r="B664" s="31"/>
      <c r="C664" s="7"/>
    </row>
    <row r="665">
      <c r="A665" s="30"/>
      <c r="B665" s="31"/>
      <c r="C665" s="7"/>
    </row>
    <row r="666">
      <c r="A666" s="30"/>
      <c r="B666" s="31"/>
      <c r="C666" s="7"/>
    </row>
    <row r="667">
      <c r="A667" s="30"/>
      <c r="B667" s="31"/>
      <c r="C667" s="7"/>
    </row>
    <row r="668">
      <c r="A668" s="30"/>
      <c r="B668" s="31"/>
      <c r="C668" s="7"/>
    </row>
    <row r="669">
      <c r="A669" s="30"/>
      <c r="B669" s="31"/>
      <c r="C669" s="7"/>
    </row>
    <row r="670">
      <c r="A670" s="30"/>
      <c r="B670" s="31"/>
      <c r="C670" s="7"/>
    </row>
    <row r="671">
      <c r="A671" s="30"/>
      <c r="B671" s="31"/>
      <c r="C671" s="7"/>
    </row>
    <row r="672">
      <c r="A672" s="30"/>
      <c r="B672" s="31"/>
      <c r="C672" s="7"/>
    </row>
    <row r="673">
      <c r="A673" s="30"/>
      <c r="B673" s="31"/>
      <c r="C673" s="7"/>
    </row>
    <row r="674">
      <c r="A674" s="30"/>
      <c r="B674" s="31"/>
      <c r="C674" s="7"/>
    </row>
    <row r="675">
      <c r="A675" s="30"/>
      <c r="B675" s="31"/>
      <c r="C675" s="7"/>
    </row>
    <row r="676">
      <c r="A676" s="30"/>
      <c r="B676" s="31"/>
      <c r="C676" s="7"/>
    </row>
    <row r="677">
      <c r="A677" s="30"/>
      <c r="B677" s="31"/>
      <c r="C677" s="7"/>
    </row>
    <row r="678">
      <c r="A678" s="30"/>
      <c r="B678" s="31"/>
      <c r="C678" s="7"/>
    </row>
    <row r="679">
      <c r="A679" s="30"/>
      <c r="B679" s="31"/>
      <c r="C679" s="7"/>
    </row>
    <row r="680">
      <c r="A680" s="30"/>
      <c r="B680" s="31"/>
      <c r="C680" s="7"/>
    </row>
    <row r="681">
      <c r="A681" s="30"/>
      <c r="B681" s="31"/>
      <c r="C681" s="7"/>
    </row>
    <row r="682">
      <c r="A682" s="30"/>
      <c r="B682" s="31"/>
      <c r="C682" s="7"/>
    </row>
    <row r="683">
      <c r="A683" s="30"/>
      <c r="B683" s="31"/>
      <c r="C683" s="7"/>
    </row>
    <row r="684">
      <c r="A684" s="30"/>
      <c r="B684" s="31"/>
      <c r="C684" s="7"/>
    </row>
    <row r="685">
      <c r="A685" s="30"/>
      <c r="B685" s="31"/>
      <c r="C685" s="7"/>
    </row>
    <row r="686">
      <c r="A686" s="30"/>
      <c r="B686" s="31"/>
      <c r="C686" s="7"/>
    </row>
    <row r="687">
      <c r="A687" s="30"/>
      <c r="B687" s="31"/>
      <c r="C687" s="7"/>
    </row>
    <row r="688">
      <c r="A688" s="30"/>
      <c r="B688" s="31"/>
      <c r="C688" s="7"/>
    </row>
    <row r="689">
      <c r="A689" s="30"/>
      <c r="B689" s="31"/>
      <c r="C689" s="7"/>
    </row>
    <row r="690">
      <c r="A690" s="30"/>
      <c r="B690" s="31"/>
      <c r="C690" s="7"/>
    </row>
    <row r="691">
      <c r="A691" s="30"/>
      <c r="B691" s="31"/>
      <c r="C691" s="7"/>
    </row>
    <row r="692">
      <c r="A692" s="30"/>
      <c r="B692" s="31"/>
      <c r="C692" s="7"/>
    </row>
    <row r="693">
      <c r="A693" s="30"/>
      <c r="B693" s="31"/>
      <c r="C693" s="7"/>
    </row>
    <row r="694">
      <c r="A694" s="30"/>
      <c r="B694" s="31"/>
      <c r="C694" s="7"/>
    </row>
    <row r="695">
      <c r="A695" s="30"/>
      <c r="B695" s="31"/>
      <c r="C695" s="7"/>
    </row>
    <row r="696">
      <c r="A696" s="30"/>
      <c r="B696" s="31"/>
      <c r="C696" s="7"/>
    </row>
    <row r="697">
      <c r="A697" s="30"/>
      <c r="B697" s="31"/>
      <c r="C697" s="7"/>
    </row>
    <row r="698">
      <c r="A698" s="30"/>
      <c r="B698" s="31"/>
      <c r="C698" s="7"/>
    </row>
    <row r="699">
      <c r="A699" s="30"/>
      <c r="B699" s="31"/>
      <c r="C699" s="7"/>
    </row>
    <row r="700">
      <c r="A700" s="30"/>
      <c r="B700" s="31"/>
      <c r="C700" s="7"/>
    </row>
    <row r="701">
      <c r="A701" s="30"/>
      <c r="B701" s="31"/>
      <c r="C701" s="7"/>
    </row>
    <row r="702">
      <c r="A702" s="30"/>
      <c r="B702" s="31"/>
      <c r="C702" s="7"/>
    </row>
    <row r="703">
      <c r="A703" s="30"/>
      <c r="B703" s="31"/>
      <c r="C703" s="7"/>
    </row>
    <row r="704">
      <c r="A704" s="30"/>
      <c r="B704" s="31"/>
      <c r="C704" s="7"/>
    </row>
    <row r="705">
      <c r="A705" s="30"/>
      <c r="B705" s="31"/>
      <c r="C705" s="7"/>
    </row>
    <row r="706">
      <c r="A706" s="30"/>
      <c r="B706" s="31"/>
      <c r="C706" s="7"/>
    </row>
    <row r="707">
      <c r="A707" s="30"/>
      <c r="B707" s="31"/>
      <c r="C707" s="7"/>
    </row>
    <row r="708">
      <c r="A708" s="30"/>
      <c r="B708" s="31"/>
      <c r="C708" s="7"/>
    </row>
    <row r="709">
      <c r="A709" s="30"/>
      <c r="B709" s="31"/>
      <c r="C709" s="7"/>
    </row>
    <row r="710">
      <c r="A710" s="30"/>
      <c r="B710" s="31"/>
      <c r="C710" s="7"/>
    </row>
    <row r="711">
      <c r="A711" s="30"/>
      <c r="B711" s="31"/>
      <c r="C711" s="7"/>
    </row>
    <row r="712">
      <c r="A712" s="30"/>
      <c r="B712" s="31"/>
      <c r="C712" s="7"/>
    </row>
    <row r="713">
      <c r="A713" s="30"/>
      <c r="B713" s="31"/>
      <c r="C713" s="7"/>
    </row>
    <row r="714">
      <c r="A714" s="30"/>
      <c r="B714" s="31"/>
      <c r="C714" s="7"/>
    </row>
    <row r="715">
      <c r="A715" s="30"/>
      <c r="B715" s="31"/>
      <c r="C715" s="7"/>
    </row>
    <row r="716">
      <c r="A716" s="30"/>
      <c r="B716" s="31"/>
      <c r="C716" s="7"/>
    </row>
    <row r="717">
      <c r="A717" s="30"/>
      <c r="B717" s="31"/>
      <c r="C717" s="7"/>
    </row>
    <row r="718">
      <c r="A718" s="30"/>
      <c r="B718" s="31"/>
      <c r="C718" s="7"/>
    </row>
    <row r="719">
      <c r="A719" s="30"/>
      <c r="B719" s="31"/>
      <c r="C719" s="7"/>
    </row>
    <row r="720">
      <c r="A720" s="30"/>
      <c r="B720" s="31"/>
      <c r="C720" s="7"/>
    </row>
    <row r="721">
      <c r="A721" s="30"/>
      <c r="B721" s="31"/>
      <c r="C721" s="7"/>
    </row>
    <row r="722">
      <c r="A722" s="30"/>
      <c r="B722" s="31"/>
      <c r="C722" s="7"/>
    </row>
    <row r="723">
      <c r="A723" s="30"/>
      <c r="B723" s="31"/>
      <c r="C723" s="7"/>
    </row>
    <row r="724">
      <c r="A724" s="30"/>
      <c r="B724" s="31"/>
      <c r="C724" s="7"/>
    </row>
    <row r="725">
      <c r="A725" s="30"/>
      <c r="B725" s="31"/>
      <c r="C725" s="7"/>
    </row>
    <row r="726">
      <c r="A726" s="30"/>
      <c r="B726" s="31"/>
      <c r="C726" s="7"/>
    </row>
    <row r="727">
      <c r="A727" s="30"/>
      <c r="B727" s="31"/>
      <c r="C727" s="7"/>
    </row>
    <row r="728">
      <c r="A728" s="30"/>
      <c r="B728" s="31"/>
      <c r="C728" s="7"/>
    </row>
    <row r="729">
      <c r="A729" s="30"/>
      <c r="B729" s="31"/>
      <c r="C729" s="7"/>
    </row>
    <row r="730">
      <c r="A730" s="30"/>
      <c r="B730" s="31"/>
      <c r="C730" s="7"/>
    </row>
    <row r="731">
      <c r="A731" s="30"/>
      <c r="B731" s="31"/>
      <c r="C731" s="7"/>
    </row>
    <row r="732">
      <c r="A732" s="30"/>
      <c r="B732" s="31"/>
      <c r="C732" s="7"/>
    </row>
    <row r="733">
      <c r="A733" s="30"/>
      <c r="B733" s="31"/>
      <c r="C733" s="7"/>
    </row>
    <row r="734">
      <c r="A734" s="30"/>
      <c r="B734" s="31"/>
      <c r="C734" s="7"/>
    </row>
    <row r="735">
      <c r="A735" s="30"/>
      <c r="B735" s="31"/>
      <c r="C735" s="7"/>
    </row>
    <row r="736">
      <c r="A736" s="30"/>
      <c r="B736" s="31"/>
      <c r="C736" s="7"/>
    </row>
    <row r="737">
      <c r="A737" s="30"/>
      <c r="B737" s="31"/>
      <c r="C737" s="7"/>
    </row>
    <row r="738">
      <c r="A738" s="30"/>
      <c r="B738" s="31"/>
      <c r="C738" s="7"/>
    </row>
    <row r="739">
      <c r="A739" s="30"/>
      <c r="B739" s="31"/>
      <c r="C739" s="7"/>
    </row>
    <row r="740">
      <c r="A740" s="30"/>
      <c r="B740" s="31"/>
      <c r="C740" s="7"/>
    </row>
    <row r="741">
      <c r="A741" s="30"/>
      <c r="B741" s="31"/>
      <c r="C741" s="7"/>
    </row>
    <row r="742">
      <c r="A742" s="30"/>
      <c r="B742" s="31"/>
      <c r="C742" s="7"/>
    </row>
    <row r="743">
      <c r="A743" s="30"/>
      <c r="B743" s="31"/>
      <c r="C743" s="7"/>
    </row>
    <row r="744">
      <c r="A744" s="30"/>
      <c r="B744" s="31"/>
      <c r="C744" s="7"/>
    </row>
    <row r="745">
      <c r="A745" s="30"/>
      <c r="B745" s="31"/>
      <c r="C745" s="7"/>
    </row>
    <row r="746">
      <c r="A746" s="30"/>
      <c r="B746" s="31"/>
      <c r="C746" s="7"/>
    </row>
    <row r="747">
      <c r="A747" s="30"/>
      <c r="B747" s="31"/>
      <c r="C747" s="7"/>
    </row>
    <row r="748">
      <c r="A748" s="30"/>
      <c r="B748" s="31"/>
      <c r="C748" s="7"/>
    </row>
    <row r="749">
      <c r="A749" s="30"/>
      <c r="B749" s="31"/>
      <c r="C749" s="7"/>
    </row>
    <row r="750">
      <c r="A750" s="30"/>
      <c r="B750" s="31"/>
      <c r="C750" s="7"/>
    </row>
    <row r="751">
      <c r="A751" s="30"/>
      <c r="B751" s="31"/>
      <c r="C751" s="7"/>
    </row>
    <row r="752">
      <c r="A752" s="30"/>
      <c r="B752" s="31"/>
      <c r="C752" s="7"/>
    </row>
    <row r="753">
      <c r="A753" s="30"/>
      <c r="B753" s="31"/>
      <c r="C753" s="7"/>
    </row>
    <row r="754">
      <c r="A754" s="30"/>
      <c r="B754" s="31"/>
      <c r="C754" s="7"/>
    </row>
    <row r="755">
      <c r="A755" s="30"/>
      <c r="B755" s="31"/>
      <c r="C755" s="7"/>
    </row>
    <row r="756">
      <c r="A756" s="30"/>
      <c r="B756" s="31"/>
      <c r="C756" s="7"/>
    </row>
    <row r="757">
      <c r="A757" s="30"/>
      <c r="B757" s="31"/>
      <c r="C757" s="7"/>
    </row>
    <row r="758">
      <c r="A758" s="30"/>
      <c r="B758" s="31"/>
      <c r="C758" s="7"/>
    </row>
    <row r="759">
      <c r="A759" s="30"/>
      <c r="B759" s="31"/>
      <c r="C759" s="7"/>
    </row>
    <row r="760">
      <c r="A760" s="30"/>
      <c r="B760" s="31"/>
      <c r="C760" s="7"/>
    </row>
    <row r="761">
      <c r="A761" s="30"/>
      <c r="B761" s="31"/>
      <c r="C761" s="7"/>
    </row>
    <row r="762">
      <c r="A762" s="30"/>
      <c r="B762" s="31"/>
      <c r="C762" s="7"/>
    </row>
    <row r="763">
      <c r="A763" s="30"/>
      <c r="B763" s="31"/>
      <c r="C763" s="7"/>
    </row>
    <row r="764">
      <c r="A764" s="30"/>
      <c r="B764" s="31"/>
      <c r="C764" s="7"/>
    </row>
    <row r="765">
      <c r="A765" s="30"/>
      <c r="B765" s="31"/>
      <c r="C765" s="7"/>
    </row>
    <row r="766">
      <c r="A766" s="30"/>
      <c r="B766" s="31"/>
      <c r="C766" s="7"/>
    </row>
    <row r="767">
      <c r="A767" s="30"/>
      <c r="B767" s="31"/>
      <c r="C767" s="7"/>
    </row>
    <row r="768">
      <c r="A768" s="30"/>
      <c r="B768" s="31"/>
      <c r="C768" s="7"/>
    </row>
    <row r="769">
      <c r="A769" s="30"/>
      <c r="B769" s="31"/>
      <c r="C769" s="7"/>
    </row>
    <row r="770">
      <c r="A770" s="30"/>
      <c r="B770" s="31"/>
      <c r="C770" s="7"/>
    </row>
    <row r="771">
      <c r="A771" s="30"/>
      <c r="B771" s="31"/>
      <c r="C771" s="7"/>
    </row>
    <row r="772">
      <c r="A772" s="30"/>
      <c r="B772" s="31"/>
      <c r="C772" s="7"/>
    </row>
    <row r="773">
      <c r="A773" s="30"/>
      <c r="B773" s="31"/>
      <c r="C773" s="7"/>
    </row>
    <row r="774">
      <c r="A774" s="30"/>
      <c r="B774" s="31"/>
      <c r="C774" s="7"/>
    </row>
    <row r="775">
      <c r="A775" s="30"/>
      <c r="B775" s="31"/>
      <c r="C775" s="7"/>
    </row>
    <row r="776">
      <c r="A776" s="30"/>
      <c r="B776" s="31"/>
      <c r="C776" s="7"/>
    </row>
    <row r="777">
      <c r="A777" s="30"/>
      <c r="B777" s="31"/>
      <c r="C777" s="7"/>
    </row>
    <row r="778">
      <c r="A778" s="30"/>
      <c r="B778" s="31"/>
      <c r="C778" s="7"/>
    </row>
    <row r="779">
      <c r="A779" s="30"/>
      <c r="B779" s="31"/>
      <c r="C779" s="7"/>
    </row>
    <row r="780">
      <c r="A780" s="30"/>
      <c r="B780" s="31"/>
      <c r="C780" s="7"/>
    </row>
    <row r="781">
      <c r="A781" s="30"/>
      <c r="B781" s="31"/>
      <c r="C781" s="7"/>
    </row>
    <row r="782">
      <c r="A782" s="30"/>
      <c r="B782" s="31"/>
      <c r="C782" s="7"/>
    </row>
    <row r="783">
      <c r="A783" s="30"/>
      <c r="B783" s="31"/>
      <c r="C783" s="7"/>
    </row>
    <row r="784">
      <c r="A784" s="30"/>
      <c r="B784" s="31"/>
      <c r="C784" s="7"/>
    </row>
    <row r="785">
      <c r="A785" s="30"/>
      <c r="B785" s="31"/>
      <c r="C785" s="7"/>
    </row>
    <row r="786">
      <c r="A786" s="30"/>
      <c r="B786" s="31"/>
      <c r="C786" s="7"/>
    </row>
    <row r="787">
      <c r="A787" s="30"/>
      <c r="B787" s="31"/>
      <c r="C787" s="7"/>
    </row>
    <row r="788">
      <c r="A788" s="30"/>
      <c r="B788" s="31"/>
      <c r="C788" s="7"/>
    </row>
    <row r="789">
      <c r="A789" s="30"/>
      <c r="B789" s="31"/>
      <c r="C789" s="7"/>
    </row>
    <row r="790">
      <c r="A790" s="30"/>
      <c r="B790" s="31"/>
      <c r="C790" s="7"/>
    </row>
    <row r="791">
      <c r="A791" s="30"/>
      <c r="B791" s="31"/>
      <c r="C791" s="7"/>
    </row>
    <row r="792">
      <c r="A792" s="30"/>
      <c r="B792" s="31"/>
      <c r="C792" s="7"/>
    </row>
    <row r="793">
      <c r="A793" s="30"/>
      <c r="B793" s="31"/>
      <c r="C793" s="7"/>
    </row>
    <row r="794">
      <c r="A794" s="30"/>
      <c r="B794" s="31"/>
      <c r="C794" s="7"/>
    </row>
    <row r="795">
      <c r="A795" s="30"/>
      <c r="B795" s="31"/>
      <c r="C795" s="7"/>
    </row>
    <row r="796">
      <c r="A796" s="30"/>
      <c r="B796" s="31"/>
      <c r="C796" s="7"/>
    </row>
    <row r="797">
      <c r="A797" s="30"/>
      <c r="B797" s="31"/>
      <c r="C797" s="7"/>
    </row>
    <row r="798">
      <c r="A798" s="30"/>
      <c r="B798" s="31"/>
      <c r="C798" s="7"/>
    </row>
    <row r="799">
      <c r="A799" s="30"/>
      <c r="B799" s="31"/>
      <c r="C799" s="7"/>
    </row>
    <row r="800">
      <c r="A800" s="30"/>
      <c r="B800" s="31"/>
      <c r="C800" s="7"/>
    </row>
    <row r="801">
      <c r="A801" s="30"/>
      <c r="B801" s="31"/>
      <c r="C801" s="7"/>
    </row>
    <row r="802">
      <c r="A802" s="30"/>
      <c r="B802" s="31"/>
      <c r="C802" s="7"/>
    </row>
    <row r="803">
      <c r="A803" s="30"/>
      <c r="B803" s="31"/>
      <c r="C803" s="7"/>
    </row>
    <row r="804">
      <c r="A804" s="30"/>
      <c r="B804" s="31"/>
      <c r="C804" s="7"/>
    </row>
    <row r="805">
      <c r="A805" s="30"/>
      <c r="B805" s="31"/>
      <c r="C805" s="7"/>
    </row>
    <row r="806">
      <c r="A806" s="30"/>
      <c r="B806" s="31"/>
      <c r="C806" s="7"/>
    </row>
    <row r="807">
      <c r="A807" s="30"/>
      <c r="B807" s="31"/>
      <c r="C807" s="7"/>
    </row>
    <row r="808">
      <c r="A808" s="30"/>
      <c r="B808" s="31"/>
      <c r="C808" s="7"/>
    </row>
    <row r="809">
      <c r="A809" s="30"/>
      <c r="B809" s="31"/>
      <c r="C809" s="7"/>
    </row>
    <row r="810">
      <c r="A810" s="30"/>
      <c r="B810" s="31"/>
      <c r="C810" s="7"/>
    </row>
    <row r="811">
      <c r="A811" s="30"/>
      <c r="B811" s="31"/>
      <c r="C811" s="7"/>
    </row>
    <row r="812">
      <c r="A812" s="30"/>
      <c r="B812" s="31"/>
      <c r="C812" s="7"/>
    </row>
    <row r="813">
      <c r="A813" s="30"/>
      <c r="B813" s="31"/>
      <c r="C813" s="7"/>
    </row>
    <row r="814">
      <c r="A814" s="30"/>
      <c r="B814" s="31"/>
      <c r="C814" s="7"/>
    </row>
    <row r="815">
      <c r="A815" s="30"/>
      <c r="B815" s="31"/>
      <c r="C815" s="7"/>
    </row>
    <row r="816">
      <c r="A816" s="30"/>
      <c r="B816" s="31"/>
      <c r="C816" s="7"/>
    </row>
    <row r="817">
      <c r="A817" s="30"/>
      <c r="B817" s="31"/>
      <c r="C817" s="7"/>
    </row>
    <row r="818">
      <c r="A818" s="30"/>
      <c r="B818" s="31"/>
      <c r="C818" s="7"/>
    </row>
    <row r="819">
      <c r="A819" s="30"/>
      <c r="B819" s="31"/>
      <c r="C819" s="7"/>
    </row>
    <row r="820">
      <c r="A820" s="30"/>
      <c r="B820" s="31"/>
      <c r="C820" s="7"/>
    </row>
    <row r="821">
      <c r="A821" s="30"/>
      <c r="B821" s="31"/>
      <c r="C821" s="7"/>
    </row>
    <row r="822">
      <c r="A822" s="30"/>
      <c r="B822" s="31"/>
      <c r="C822" s="7"/>
    </row>
    <row r="823">
      <c r="A823" s="30"/>
      <c r="B823" s="31"/>
      <c r="C823" s="7"/>
    </row>
    <row r="824">
      <c r="A824" s="30"/>
      <c r="B824" s="31"/>
      <c r="C824" s="7"/>
    </row>
    <row r="825">
      <c r="A825" s="30"/>
      <c r="B825" s="31"/>
      <c r="C825" s="7"/>
    </row>
    <row r="826">
      <c r="A826" s="30"/>
      <c r="B826" s="31"/>
      <c r="C826" s="7"/>
    </row>
    <row r="827">
      <c r="A827" s="30"/>
      <c r="B827" s="31"/>
      <c r="C827" s="7"/>
    </row>
    <row r="828">
      <c r="A828" s="30"/>
      <c r="B828" s="31"/>
      <c r="C828" s="7"/>
    </row>
    <row r="829">
      <c r="A829" s="30"/>
      <c r="B829" s="31"/>
      <c r="C829" s="7"/>
    </row>
    <row r="830">
      <c r="A830" s="30"/>
      <c r="B830" s="31"/>
      <c r="C830" s="7"/>
    </row>
    <row r="831">
      <c r="A831" s="30"/>
      <c r="B831" s="31"/>
      <c r="C831" s="7"/>
    </row>
    <row r="832">
      <c r="A832" s="30"/>
      <c r="B832" s="31"/>
      <c r="C832" s="7"/>
    </row>
    <row r="833">
      <c r="A833" s="30"/>
      <c r="B833" s="31"/>
      <c r="C833" s="7"/>
    </row>
    <row r="834">
      <c r="A834" s="30"/>
      <c r="B834" s="31"/>
      <c r="C834" s="7"/>
    </row>
    <row r="835">
      <c r="A835" s="30"/>
      <c r="B835" s="31"/>
      <c r="C835" s="7"/>
    </row>
    <row r="836">
      <c r="A836" s="30"/>
      <c r="B836" s="31"/>
      <c r="C836" s="7"/>
    </row>
    <row r="837">
      <c r="A837" s="30"/>
      <c r="B837" s="31"/>
      <c r="C837" s="7"/>
    </row>
    <row r="838">
      <c r="A838" s="30"/>
      <c r="B838" s="31"/>
      <c r="C838" s="7"/>
    </row>
    <row r="839">
      <c r="A839" s="30"/>
      <c r="B839" s="31"/>
      <c r="C839" s="7"/>
    </row>
    <row r="840">
      <c r="A840" s="30"/>
      <c r="B840" s="31"/>
      <c r="C840" s="7"/>
    </row>
    <row r="841">
      <c r="A841" s="30"/>
      <c r="B841" s="31"/>
      <c r="C841" s="7"/>
    </row>
    <row r="842">
      <c r="A842" s="30"/>
      <c r="B842" s="31"/>
      <c r="C842" s="7"/>
    </row>
    <row r="843">
      <c r="A843" s="30"/>
      <c r="B843" s="31"/>
      <c r="C843" s="7"/>
    </row>
    <row r="844">
      <c r="A844" s="30"/>
      <c r="B844" s="31"/>
      <c r="C844" s="7"/>
    </row>
    <row r="845">
      <c r="A845" s="30"/>
      <c r="B845" s="31"/>
      <c r="C845" s="7"/>
    </row>
    <row r="846">
      <c r="A846" s="30"/>
      <c r="B846" s="31"/>
      <c r="C846" s="7"/>
    </row>
    <row r="847">
      <c r="A847" s="30"/>
      <c r="B847" s="31"/>
      <c r="C847" s="7"/>
    </row>
    <row r="848">
      <c r="A848" s="30"/>
      <c r="B848" s="31"/>
      <c r="C848" s="7"/>
    </row>
    <row r="849">
      <c r="A849" s="30"/>
      <c r="B849" s="31"/>
      <c r="C849" s="7"/>
    </row>
    <row r="850">
      <c r="A850" s="30"/>
      <c r="B850" s="31"/>
      <c r="C850" s="7"/>
    </row>
    <row r="851">
      <c r="A851" s="30"/>
      <c r="B851" s="31"/>
      <c r="C851" s="7"/>
    </row>
    <row r="852">
      <c r="A852" s="30"/>
      <c r="B852" s="31"/>
      <c r="C852" s="7"/>
    </row>
    <row r="853">
      <c r="A853" s="30"/>
      <c r="B853" s="31"/>
      <c r="C853" s="7"/>
    </row>
    <row r="854">
      <c r="A854" s="30"/>
      <c r="B854" s="31"/>
      <c r="C854" s="7"/>
    </row>
    <row r="855">
      <c r="A855" s="30"/>
      <c r="B855" s="31"/>
      <c r="C855" s="7"/>
    </row>
    <row r="856">
      <c r="A856" s="30"/>
      <c r="B856" s="31"/>
      <c r="C856" s="7"/>
    </row>
    <row r="857">
      <c r="A857" s="30"/>
      <c r="B857" s="31"/>
      <c r="C857" s="7"/>
    </row>
    <row r="858">
      <c r="A858" s="30"/>
      <c r="B858" s="31"/>
      <c r="C858" s="7"/>
    </row>
    <row r="859">
      <c r="A859" s="30"/>
      <c r="B859" s="31"/>
      <c r="C859" s="7"/>
    </row>
    <row r="860">
      <c r="A860" s="30"/>
      <c r="B860" s="31"/>
      <c r="C860" s="7"/>
    </row>
    <row r="861">
      <c r="A861" s="30"/>
      <c r="B861" s="31"/>
      <c r="C861" s="7"/>
    </row>
    <row r="862">
      <c r="A862" s="30"/>
      <c r="B862" s="31"/>
      <c r="C862" s="7"/>
    </row>
    <row r="863">
      <c r="A863" s="30"/>
      <c r="B863" s="31"/>
      <c r="C863" s="7"/>
    </row>
    <row r="864">
      <c r="A864" s="30"/>
      <c r="B864" s="31"/>
      <c r="C864" s="7"/>
    </row>
    <row r="865">
      <c r="A865" s="30"/>
      <c r="B865" s="31"/>
      <c r="C865" s="7"/>
    </row>
    <row r="866">
      <c r="A866" s="30"/>
      <c r="B866" s="31"/>
      <c r="C866" s="7"/>
    </row>
    <row r="867">
      <c r="A867" s="30"/>
      <c r="B867" s="31"/>
      <c r="C867" s="7"/>
    </row>
    <row r="868">
      <c r="A868" s="30"/>
      <c r="B868" s="31"/>
      <c r="C868" s="7"/>
    </row>
    <row r="869">
      <c r="A869" s="30"/>
      <c r="B869" s="31"/>
      <c r="C869" s="7"/>
    </row>
    <row r="870">
      <c r="A870" s="30"/>
      <c r="B870" s="31"/>
      <c r="C870" s="7"/>
    </row>
    <row r="871">
      <c r="A871" s="30"/>
      <c r="B871" s="31"/>
      <c r="C871" s="7"/>
    </row>
    <row r="872">
      <c r="A872" s="30"/>
      <c r="B872" s="31"/>
      <c r="C872" s="7"/>
    </row>
    <row r="873">
      <c r="A873" s="30"/>
      <c r="B873" s="31"/>
      <c r="C873" s="7"/>
    </row>
    <row r="874">
      <c r="A874" s="30"/>
      <c r="B874" s="31"/>
      <c r="C874" s="7"/>
    </row>
    <row r="875">
      <c r="A875" s="30"/>
      <c r="B875" s="31"/>
      <c r="C875" s="7"/>
    </row>
    <row r="876">
      <c r="A876" s="30"/>
      <c r="B876" s="31"/>
      <c r="C876" s="7"/>
    </row>
    <row r="877">
      <c r="A877" s="30"/>
      <c r="B877" s="31"/>
      <c r="C877" s="7"/>
    </row>
    <row r="878">
      <c r="A878" s="30"/>
      <c r="B878" s="31"/>
      <c r="C878" s="7"/>
    </row>
    <row r="879">
      <c r="A879" s="30"/>
      <c r="B879" s="31"/>
      <c r="C879" s="7"/>
    </row>
    <row r="880">
      <c r="A880" s="30"/>
      <c r="B880" s="31"/>
      <c r="C880" s="7"/>
    </row>
    <row r="881">
      <c r="A881" s="30"/>
      <c r="B881" s="31"/>
      <c r="C881" s="7"/>
    </row>
    <row r="882">
      <c r="A882" s="30"/>
      <c r="B882" s="31"/>
      <c r="C882" s="7"/>
    </row>
    <row r="883">
      <c r="A883" s="30"/>
      <c r="B883" s="31"/>
      <c r="C883" s="7"/>
    </row>
    <row r="884">
      <c r="A884" s="30"/>
      <c r="B884" s="31"/>
      <c r="C884" s="7"/>
    </row>
    <row r="885">
      <c r="A885" s="30"/>
      <c r="B885" s="31"/>
      <c r="C885" s="7"/>
    </row>
    <row r="886">
      <c r="A886" s="30"/>
      <c r="B886" s="31"/>
      <c r="C886" s="7"/>
    </row>
    <row r="887">
      <c r="A887" s="30"/>
      <c r="B887" s="31"/>
      <c r="C887" s="7"/>
    </row>
    <row r="888">
      <c r="A888" s="30"/>
      <c r="B888" s="31"/>
      <c r="C888" s="7"/>
    </row>
    <row r="889">
      <c r="A889" s="30"/>
      <c r="B889" s="31"/>
      <c r="C889" s="7"/>
    </row>
    <row r="890">
      <c r="A890" s="30"/>
      <c r="B890" s="31"/>
      <c r="C890" s="7"/>
    </row>
    <row r="891">
      <c r="A891" s="30"/>
      <c r="B891" s="31"/>
      <c r="C891" s="7"/>
    </row>
    <row r="892">
      <c r="A892" s="30"/>
      <c r="B892" s="31"/>
      <c r="C892" s="7"/>
    </row>
    <row r="893">
      <c r="A893" s="30"/>
      <c r="B893" s="31"/>
      <c r="C893" s="7"/>
    </row>
    <row r="894">
      <c r="A894" s="30"/>
      <c r="B894" s="31"/>
      <c r="C894" s="7"/>
    </row>
    <row r="895">
      <c r="A895" s="30"/>
      <c r="B895" s="31"/>
      <c r="C895" s="7"/>
    </row>
    <row r="896">
      <c r="A896" s="30"/>
      <c r="B896" s="31"/>
      <c r="C896" s="7"/>
    </row>
    <row r="897">
      <c r="A897" s="30"/>
      <c r="B897" s="31"/>
      <c r="C897" s="7"/>
    </row>
    <row r="898">
      <c r="A898" s="30"/>
      <c r="B898" s="31"/>
      <c r="C898" s="7"/>
    </row>
    <row r="899">
      <c r="A899" s="30"/>
      <c r="B899" s="31"/>
      <c r="C899" s="7"/>
    </row>
    <row r="900">
      <c r="A900" s="30"/>
      <c r="B900" s="31"/>
      <c r="C900" s="7"/>
    </row>
    <row r="901">
      <c r="A901" s="30"/>
      <c r="B901" s="31"/>
      <c r="C901" s="7"/>
    </row>
    <row r="902">
      <c r="A902" s="30"/>
      <c r="B902" s="31"/>
      <c r="C902" s="7"/>
    </row>
    <row r="903">
      <c r="A903" s="30"/>
      <c r="B903" s="31"/>
      <c r="C903" s="7"/>
    </row>
    <row r="904">
      <c r="A904" s="30"/>
      <c r="B904" s="31"/>
      <c r="C904" s="7"/>
    </row>
    <row r="905">
      <c r="A905" s="30"/>
      <c r="B905" s="31"/>
      <c r="C905" s="7"/>
    </row>
    <row r="906">
      <c r="A906" s="30"/>
      <c r="B906" s="31"/>
      <c r="C906" s="7"/>
    </row>
    <row r="907">
      <c r="A907" s="30"/>
      <c r="B907" s="31"/>
      <c r="C907" s="7"/>
    </row>
    <row r="908">
      <c r="A908" s="30"/>
      <c r="B908" s="31"/>
      <c r="C908" s="7"/>
    </row>
    <row r="909">
      <c r="A909" s="30"/>
      <c r="B909" s="31"/>
      <c r="C909" s="7"/>
    </row>
    <row r="910">
      <c r="A910" s="30"/>
      <c r="B910" s="31"/>
      <c r="C910" s="7"/>
    </row>
    <row r="911">
      <c r="A911" s="30"/>
      <c r="B911" s="31"/>
      <c r="C911" s="7"/>
    </row>
    <row r="912">
      <c r="A912" s="30"/>
      <c r="B912" s="31"/>
      <c r="C912" s="7"/>
    </row>
    <row r="913">
      <c r="A913" s="30"/>
      <c r="B913" s="31"/>
      <c r="C913" s="7"/>
    </row>
    <row r="914">
      <c r="A914" s="30"/>
      <c r="B914" s="31"/>
      <c r="C914" s="7"/>
    </row>
    <row r="915">
      <c r="A915" s="30"/>
      <c r="B915" s="31"/>
      <c r="C915" s="7"/>
    </row>
    <row r="916">
      <c r="A916" s="30"/>
      <c r="B916" s="31"/>
      <c r="C916" s="7"/>
    </row>
    <row r="917">
      <c r="A917" s="30"/>
      <c r="B917" s="31"/>
      <c r="C917" s="7"/>
    </row>
    <row r="918">
      <c r="A918" s="30"/>
      <c r="B918" s="31"/>
      <c r="C918" s="7"/>
    </row>
    <row r="919">
      <c r="A919" s="30"/>
      <c r="B919" s="31"/>
      <c r="C919" s="7"/>
    </row>
    <row r="920">
      <c r="A920" s="30"/>
      <c r="B920" s="31"/>
      <c r="C920" s="7"/>
    </row>
    <row r="921">
      <c r="A921" s="30"/>
      <c r="B921" s="31"/>
      <c r="C921" s="7"/>
    </row>
    <row r="922">
      <c r="A922" s="30"/>
      <c r="B922" s="31"/>
      <c r="C922" s="7"/>
    </row>
    <row r="923">
      <c r="A923" s="30"/>
      <c r="B923" s="31"/>
      <c r="C923" s="7"/>
    </row>
    <row r="924">
      <c r="A924" s="30"/>
      <c r="B924" s="31"/>
      <c r="C924" s="7"/>
    </row>
    <row r="925">
      <c r="A925" s="30"/>
      <c r="B925" s="31"/>
      <c r="C925" s="7"/>
    </row>
    <row r="926">
      <c r="A926" s="30"/>
      <c r="B926" s="31"/>
      <c r="C926" s="7"/>
    </row>
    <row r="927">
      <c r="A927" s="30"/>
      <c r="B927" s="31"/>
      <c r="C927" s="7"/>
    </row>
    <row r="928">
      <c r="A928" s="30"/>
      <c r="B928" s="31"/>
      <c r="C928" s="7"/>
    </row>
    <row r="929">
      <c r="A929" s="30"/>
      <c r="B929" s="31"/>
      <c r="C929" s="7"/>
    </row>
    <row r="930">
      <c r="A930" s="30"/>
      <c r="B930" s="31"/>
      <c r="C930" s="7"/>
    </row>
    <row r="931">
      <c r="A931" s="30"/>
      <c r="B931" s="31"/>
      <c r="C931" s="7"/>
    </row>
    <row r="932">
      <c r="A932" s="30"/>
      <c r="B932" s="31"/>
      <c r="C932" s="7"/>
    </row>
    <row r="933">
      <c r="A933" s="30"/>
      <c r="B933" s="31"/>
      <c r="C933" s="7"/>
    </row>
    <row r="934">
      <c r="A934" s="30"/>
      <c r="B934" s="31"/>
      <c r="C934" s="7"/>
    </row>
    <row r="935">
      <c r="A935" s="30"/>
      <c r="B935" s="31"/>
      <c r="C935" s="7"/>
    </row>
    <row r="936">
      <c r="A936" s="30"/>
      <c r="B936" s="31"/>
      <c r="C936" s="7"/>
    </row>
    <row r="937">
      <c r="A937" s="30"/>
      <c r="B937" s="31"/>
      <c r="C937" s="7"/>
    </row>
    <row r="938">
      <c r="A938" s="30"/>
      <c r="B938" s="31"/>
      <c r="C938" s="7"/>
    </row>
    <row r="939">
      <c r="A939" s="30"/>
      <c r="B939" s="31"/>
      <c r="C939" s="7"/>
    </row>
    <row r="940">
      <c r="A940" s="30"/>
      <c r="B940" s="31"/>
      <c r="C940" s="7"/>
    </row>
    <row r="941">
      <c r="A941" s="30"/>
      <c r="B941" s="31"/>
      <c r="C941" s="7"/>
    </row>
    <row r="942">
      <c r="A942" s="30"/>
      <c r="B942" s="31"/>
      <c r="C942" s="7"/>
    </row>
    <row r="943">
      <c r="A943" s="30"/>
      <c r="B943" s="31"/>
      <c r="C943" s="7"/>
    </row>
    <row r="944">
      <c r="A944" s="30"/>
      <c r="B944" s="31"/>
      <c r="C944" s="7"/>
    </row>
    <row r="945">
      <c r="A945" s="30"/>
      <c r="B945" s="31"/>
      <c r="C945" s="7"/>
    </row>
    <row r="946">
      <c r="A946" s="30"/>
      <c r="B946" s="31"/>
      <c r="C946" s="7"/>
    </row>
    <row r="947">
      <c r="A947" s="30"/>
      <c r="B947" s="31"/>
      <c r="C947" s="7"/>
    </row>
    <row r="948">
      <c r="A948" s="30"/>
      <c r="B948" s="31"/>
      <c r="C948" s="7"/>
    </row>
    <row r="949">
      <c r="A949" s="30"/>
      <c r="B949" s="31"/>
      <c r="C949" s="7"/>
    </row>
    <row r="950">
      <c r="A950" s="30"/>
      <c r="B950" s="31"/>
      <c r="C950" s="7"/>
    </row>
    <row r="951">
      <c r="A951" s="30"/>
      <c r="B951" s="31"/>
      <c r="C951" s="7"/>
    </row>
    <row r="952">
      <c r="A952" s="30"/>
      <c r="B952" s="31"/>
      <c r="C952" s="7"/>
    </row>
    <row r="953">
      <c r="A953" s="30"/>
      <c r="B953" s="31"/>
      <c r="C953" s="7"/>
    </row>
    <row r="954">
      <c r="A954" s="30"/>
      <c r="B954" s="31"/>
      <c r="C954" s="7"/>
    </row>
    <row r="955">
      <c r="A955" s="30"/>
      <c r="B955" s="31"/>
      <c r="C955" s="7"/>
    </row>
    <row r="956">
      <c r="A956" s="30"/>
      <c r="B956" s="31"/>
      <c r="C956" s="7"/>
    </row>
    <row r="957">
      <c r="A957" s="30"/>
      <c r="B957" s="31"/>
      <c r="C957" s="7"/>
    </row>
    <row r="958">
      <c r="A958" s="30"/>
      <c r="B958" s="31"/>
      <c r="C958" s="7"/>
    </row>
    <row r="959">
      <c r="A959" s="30"/>
      <c r="B959" s="31"/>
      <c r="C959" s="7"/>
    </row>
    <row r="960">
      <c r="A960" s="30"/>
      <c r="B960" s="31"/>
      <c r="C960" s="7"/>
    </row>
    <row r="961">
      <c r="A961" s="30"/>
      <c r="B961" s="31"/>
      <c r="C961" s="7"/>
    </row>
    <row r="962">
      <c r="A962" s="30"/>
      <c r="B962" s="31"/>
      <c r="C962" s="7"/>
    </row>
    <row r="963">
      <c r="A963" s="30"/>
      <c r="B963" s="31"/>
      <c r="C963" s="7"/>
    </row>
    <row r="964">
      <c r="A964" s="30"/>
      <c r="B964" s="31"/>
      <c r="C964" s="7"/>
    </row>
    <row r="965">
      <c r="A965" s="30"/>
      <c r="B965" s="31"/>
      <c r="C965" s="7"/>
    </row>
    <row r="966">
      <c r="A966" s="30"/>
      <c r="B966" s="31"/>
      <c r="C966" s="7"/>
    </row>
    <row r="967">
      <c r="A967" s="30"/>
      <c r="B967" s="31"/>
      <c r="C967" s="7"/>
    </row>
    <row r="968">
      <c r="A968" s="30"/>
      <c r="B968" s="31"/>
      <c r="C968" s="7"/>
    </row>
    <row r="969">
      <c r="A969" s="30"/>
      <c r="B969" s="31"/>
      <c r="C969" s="7"/>
    </row>
    <row r="970">
      <c r="A970" s="30"/>
      <c r="B970" s="31"/>
      <c r="C970" s="7"/>
    </row>
    <row r="971">
      <c r="A971" s="30"/>
      <c r="B971" s="31"/>
      <c r="C971" s="7"/>
    </row>
    <row r="972">
      <c r="A972" s="30"/>
      <c r="B972" s="31"/>
      <c r="C972" s="7"/>
    </row>
    <row r="973">
      <c r="A973" s="30"/>
      <c r="B973" s="31"/>
      <c r="C973" s="7"/>
    </row>
    <row r="974">
      <c r="A974" s="30"/>
      <c r="B974" s="31"/>
      <c r="C974" s="7"/>
    </row>
    <row r="975">
      <c r="A975" s="30"/>
      <c r="B975" s="31"/>
      <c r="C975" s="7"/>
    </row>
    <row r="976">
      <c r="A976" s="30"/>
      <c r="B976" s="31"/>
      <c r="C976" s="7"/>
    </row>
    <row r="977">
      <c r="A977" s="30"/>
      <c r="B977" s="31"/>
      <c r="C977" s="7"/>
    </row>
    <row r="978">
      <c r="A978" s="30"/>
      <c r="B978" s="31"/>
      <c r="C978" s="7"/>
    </row>
    <row r="979">
      <c r="A979" s="30"/>
      <c r="B979" s="31"/>
      <c r="C979" s="7"/>
    </row>
    <row r="980">
      <c r="A980" s="30"/>
      <c r="B980" s="31"/>
      <c r="C980" s="7"/>
    </row>
    <row r="981">
      <c r="A981" s="30"/>
      <c r="B981" s="31"/>
      <c r="C981" s="7"/>
    </row>
    <row r="982">
      <c r="A982" s="30"/>
      <c r="B982" s="31"/>
      <c r="C982" s="7"/>
    </row>
    <row r="983">
      <c r="A983" s="30"/>
      <c r="B983" s="31"/>
      <c r="C983" s="7"/>
    </row>
    <row r="984">
      <c r="A984" s="30"/>
      <c r="B984" s="31"/>
      <c r="C984" s="7"/>
    </row>
    <row r="985">
      <c r="A985" s="30"/>
      <c r="B985" s="31"/>
      <c r="C985" s="7"/>
    </row>
    <row r="986">
      <c r="A986" s="30"/>
      <c r="B986" s="31"/>
      <c r="C986" s="7"/>
    </row>
    <row r="987">
      <c r="A987" s="30"/>
      <c r="B987" s="31"/>
      <c r="C987" s="7"/>
    </row>
    <row r="988">
      <c r="A988" s="30"/>
      <c r="B988" s="31"/>
      <c r="C988" s="7"/>
    </row>
    <row r="989">
      <c r="A989" s="30"/>
      <c r="B989" s="31"/>
      <c r="C989" s="7"/>
    </row>
    <row r="990">
      <c r="A990" s="30"/>
      <c r="B990" s="31"/>
      <c r="C990" s="7"/>
    </row>
    <row r="991">
      <c r="A991" s="30"/>
      <c r="B991" s="31"/>
      <c r="C991" s="7"/>
    </row>
    <row r="992">
      <c r="A992" s="30"/>
      <c r="B992" s="31"/>
      <c r="C992" s="7"/>
    </row>
    <row r="993">
      <c r="A993" s="30"/>
      <c r="B993" s="31"/>
      <c r="C993" s="7"/>
    </row>
    <row r="994">
      <c r="A994" s="30"/>
      <c r="B994" s="31"/>
      <c r="C994" s="7"/>
    </row>
    <row r="995">
      <c r="A995" s="30"/>
      <c r="B995" s="31"/>
      <c r="C995" s="7"/>
    </row>
    <row r="996">
      <c r="A996" s="30"/>
      <c r="B996" s="31"/>
      <c r="C996" s="7"/>
    </row>
    <row r="997">
      <c r="A997" s="30"/>
      <c r="B997" s="31"/>
      <c r="C997" s="7"/>
    </row>
    <row r="998">
      <c r="A998" s="30"/>
      <c r="B998" s="31"/>
      <c r="C998" s="7"/>
    </row>
    <row r="999">
      <c r="A999" s="30"/>
      <c r="B999" s="31"/>
      <c r="C999" s="7"/>
    </row>
    <row r="1000">
      <c r="A1000" s="30"/>
      <c r="B1000" s="31"/>
      <c r="C1000" s="7"/>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0"/>
    <col customWidth="1" min="2" max="2" width="26.63"/>
    <col customWidth="1" min="3" max="3" width="31.38"/>
    <col customWidth="1" min="4" max="4" width="113.75"/>
  </cols>
  <sheetData>
    <row r="1">
      <c r="A1" s="7" t="str">
        <f>IFERROR(__xludf.DUMMYFUNCTION("IMPORTRANGE(""https://docs.google.com/spreadsheets/d/1KnkyZmCdX41XyxeryOkLy_mJ4k5wlzrQGEWzgT8AdIo"",""criteria!A:D"")"),"The criteria are:
1. Target Switching success rate should be larger than 95%. (all test cases)
2. Profile connection/switch active should complete in 3 seconds after triggering audio events in 75% cases at least. (test cases which need switch)")</f>
        <v>The criteria are:
1. Target Switching success rate should be larger than 95%. (all test cases)
2. Profile connection/switch active should complete in 3 seconds after triggering audio events in 75% cases at least. (test cases which need switch)</v>
      </c>
    </row>
    <row r="2">
      <c r="A2" s="33" t="str">
        <f>IFERROR(__xludf.DUMMYFUNCTION("""COMPUTED_VALUE"""),"How to measure latency during self certification test")</f>
        <v>How to measure latency during self certification test</v>
      </c>
    </row>
    <row r="3">
      <c r="A3" s="34" t="str">
        <f>IFERROR(__xludf.DUMMYFUNCTION("""COMPUTED_VALUE"""),"(Seeker means the phone/tablet you use to connect with headset in test, as known as device A/B/C/D/E in test cases) 
There are two kinds of switch latency:
- Connect bluetooth profile to a disconnected seeker (all singlepoint cases, and some multipoint ca"&amp;"ses whose target seeker (device B) is disconnected)
- Switch active to connected seeker (some multipoint cases which the target seeker (device B) is connected already)
And two ways to get latency:
1. All latency can be dump by adb command (please refer t"&amp;"he below section ""Dump latency""),
    you can run it to get and record latency after finishing a (or several) test case.
2. Use the test app we provide (please refer the below section ""FP SASS test app"")
    App on the target seeker will display laten"&amp;"cy after or switching, and show no switch reason if switching doesn't happen.")</f>
        <v>(Seeker means the phone/tablet you use to connect with headset in test, as known as device A/B/C/D/E in test cases) 
There are two kinds of switch latency:
- Connect bluetooth profile to a disconnected seeker (all singlepoint cases, and some multipoint cases whose target seeker (device B) is disconnected)
- Switch active to connected seeker (some multipoint cases which the target seeker (device B) is connected already)
And two ways to get latency:
1. All latency can be dump by adb command (please refer the below section "Dump latency"),
    you can run it to get and record latency after finishing a (or several) test case.
2. Use the test app we provide (please refer the below section "FP SASS test app")
    App on the target seeker will display latency after or switching, and show no switch reason if switching doesn't happen.</v>
      </c>
    </row>
    <row r="4">
      <c r="A4" s="35"/>
    </row>
    <row r="5">
      <c r="A5" s="34"/>
      <c r="B5" s="34"/>
      <c r="C5" s="34"/>
      <c r="D5" s="34"/>
    </row>
    <row r="6">
      <c r="A6" s="36" t="str">
        <f>IFERROR(__xludf.DUMMYFUNCTION("""COMPUTED_VALUE"""),"FP SASS test app")</f>
        <v>FP SASS test app</v>
      </c>
    </row>
    <row r="7">
      <c r="A7" s="7" t="str">
        <f>IFERROR(__xludf.DUMMYFUNCTION("""COMPUTED_VALUE"""),"v1.03")</f>
        <v>v1.03</v>
      </c>
      <c r="B7" s="37" t="str">
        <f>IFERROR(__xludf.DUMMYFUNCTION("""COMPUTED_VALUE"""),"1/5/2023
(1.0.497908405 small update)")</f>
        <v>1/5/2023
(1.0.497908405 small update)</v>
      </c>
      <c r="C7" s="38" t="str">
        <f>IFERROR(__xludf.DUMMYFUNCTION("""COMPUTED_VALUE"""),"Google drive download link:")</f>
        <v>Google drive download link:</v>
      </c>
      <c r="D7" s="39" t="str">
        <f>IFERROR(__xludf.DUMMYFUNCTION("""COMPUTED_VALUE"""),"https://drive.google.com/file/d/1RRTy8rj_85b2eMpo3MH-j__r8SzxAHEt/view?usp=share_link&amp;resourcekey=0-RBDU9UCg2LBH5-UOcUtF_w
You will need to request file access first, and wait our approval.")</f>
        <v>https://drive.google.com/file/d/1RRTy8rj_85b2eMpo3MH-j__r8SzxAHEt/view?usp=share_link&amp;resourcekey=0-RBDU9UCg2LBH5-UOcUtF_w
You will need to request file access first, and wait our approval.</v>
      </c>
    </row>
    <row r="8">
      <c r="A8" s="40" t="str">
        <f>IFERROR(__xludf.DUMMYFUNCTION("""COMPUTED_VALUE"""),"To simplify the test step and reduce event latency of the apps on seeker, please use the app to trigger VoIP/Media/Game audio event during test.
Put the apk file to your phone storage and open it to install, or use adb install audio_test_app.apk to instal"&amp;"l,
Please allow all permissions when opening the app for the first time.
If you see a dialog asking for notiifation access, click ""OK"", and choose ""FP SASS test"" in the app list, then allow notification access for it.")</f>
        <v>To simplify the test step and reduce event latency of the apps on seeker, please use the app to trigger VoIP/Media/Game audio event during test.
Put the apk file to your phone storage and open it to install, or use adb install audio_test_app.apk to install,
Please allow all permissions when opening the app for the first time.
If you see a dialog asking for notiifation access, click "OK", and choose "FP SASS test" in the app list, then allow notification access for it.</v>
      </c>
    </row>
    <row r="9">
      <c r="A9" s="41" t="str">
        <f>IFERROR(__xludf.DUMMYFUNCTION("""COMPUTED_VALUE"""),"How to use")</f>
        <v>How to use</v>
      </c>
      <c r="C9" s="40"/>
      <c r="D9" s="40"/>
    </row>
    <row r="10" ht="365.25" customHeight="1">
      <c r="A10" s="40"/>
      <c r="D10" s="42" t="str">
        <f>IFERROR(__xludf.DUMMYFUNCTION("""COMPUTED_VALUE"""),"Target provider: 
Click the button will show a list of paired Bluetooth devices, select the one you want to test.
Connect/Disconnect button similar to the one in Bluetooth settings device detail.
Current state:
Last connection state which seeker received"&amp;" from provider via BLE advertising or event stream.
Same with SASS debug notification.
Seeker type:
This option is for playing different audio files so you can hear the change of audio.
Audio type:
- VoIP
  This will update audio mode to AudioManager.MO"&amp;"DE_IN_COMMUNICATION and call AudioManager.startBluetoothSco,
  then play audio with USAGE_VOICE_COMMUNICATION, stream type is STREAM_VOICE_CALL.
  The provider connection state should become CONNECTED_HFP in 5 seconds.
- Media
  This will start to play a"&amp;"udio which supports AVRCP, audio usage is USAGE_MEDIA.
  The provider connection state should become CONNECTED_A2DP_WITH_AVRCP in 5 seconds.
  (It may become CONNECTED_A2DP_ONLY for a short while when start and stop.)
- Game
  This will start to play aud"&amp;"io which doesn’t support AVRCP, audio usage is USAGE_GAME.
  The provider connection state should become CONNECTED_A2DP_ONLY in 5 seconds.
Play/Stop button:
Press PLAY/ STOP button to control the audio.
Switch result:
Connect/Switch active latency will "&amp;"show here, also display the reason if triggering an audio event but switch doesn't happen.
Time unit is milliseconds.
For most cases, the latency is measured from SASS trigger switching to BT profile connected/ receiving Notify multipoint-switch event. 
I"&amp;"f the switching is triggered by the provider, the latency will be measured from audio start.")</f>
        <v>Target provider: 
Click the button will show a list of paired Bluetooth devices, select the one you want to test.
Connect/Disconnect button similar to the one in Bluetooth settings device detail.
Current state:
Last connection state which seeker received from provider via BLE advertising or event stream.
Same with SASS debug notification.
Seeker type:
This option is for playing different audio files so you can hear the change of audio.
Audio type:
- VoIP
  This will update audio mode to AudioManager.MODE_IN_COMMUNICATION and call AudioManager.startBluetoothSco,
  then play audio with USAGE_VOICE_COMMUNICATION, stream type is STREAM_VOICE_CALL.
  The provider connection state should become CONNECTED_HFP in 5 seconds.
- Media
  This will start to play audio which supports AVRCP, audio usage is USAGE_MEDIA.
  The provider connection state should become CONNECTED_A2DP_WITH_AVRCP in 5 seconds.
  (It may become CONNECTED_A2DP_ONLY for a short while when start and stop.)
- Game
  This will start to play audio which doesn’t support AVRCP, audio usage is USAGE_GAME.
  The provider connection state should become CONNECTED_A2DP_ONLY in 5 seconds.
Play/Stop button:
Press PLAY/ STOP button to control the audio.
Switch result:
Connect/Switch active latency will show here, also display the reason if triggering an audio event but switch doesn't happen.
Time unit is milliseconds.
For most cases, the latency is measured from SASS trigger switching to BT profile connected/ receiving Notify multipoint-switch event. 
If the switching is triggered by the provider, the latency will be measured from audio start.</v>
      </c>
    </row>
    <row r="11">
      <c r="A11" s="40"/>
      <c r="B11" s="40"/>
      <c r="C11" s="40"/>
      <c r="D11" s="40"/>
    </row>
    <row r="12">
      <c r="A12" s="36" t="str">
        <f>IFERROR(__xludf.DUMMYFUNCTION("""COMPUTED_VALUE"""),"Dump latency")</f>
        <v>Dump latency</v>
      </c>
    </row>
    <row r="13">
      <c r="A13" s="7" t="str">
        <f>IFERROR(__xludf.DUMMYFUNCTION("""COMPUTED_VALUE"""),"For manual test, there is a easy way to dump switch latency, use the adb command:")</f>
        <v>For manual test, there is a easy way to dump switch latency, use the adb command:</v>
      </c>
    </row>
    <row r="14">
      <c r="A14" s="43" t="str">
        <f>IFERROR(__xludf.DUMMYFUNCTION("""COMPUTED_VALUE"""),"adb shell dumpsys activity service com.google.android.gms/.nearby.discovery.service.DiscoveryService")</f>
        <v>adb shell dumpsys activity service com.google.android.gms/.nearby.discovery.service.DiscoveryService</v>
      </c>
    </row>
    <row r="15">
      <c r="A15" s="7" t="str">
        <f>IFERROR(__xludf.DUMMYFUNCTION("""COMPUTED_VALUE"""),"then find SwitchHistory of NearbyDeviceManager:
    NearbyDeviceManager
      Nearby Sass device count: 1
        Sass device - address:F8:1A:2B:EE:28:C3, name:Googler's Pixel Buds, accountKey:0481A0816E9BAE035080C51314DF39AB, modelId:6edaf7
          Swi"&amp;"tchHistory
            15:30:21:166 - 15:30:25:201, latency 3035ms, Succeed, SASS_TRIGGERED_CONNECT, SASS switch, A2DP
            15:34:58:568 - 15:34:58:568, latency 0ms, Succeed, SWITCH_ACTIVE_TO_SELF, SASS switch, HFP
            15:36:26:615 - 15:36:"&amp;"31:603, latency 1988ms, Succeed, SASS_TRIGGERED_CONNECT, SASS switch, A2DP
            15:37:56:108 - 15:37:56:250, latency 142ms, Succeed, SWITCH_ACTIVE_TO_SELF, SASS switch, A2DP")</f>
        <v>then find SwitchHistory of NearbyDeviceManager:
    NearbyDeviceManager
      Nearby Sass device count: 1
        Sass device - address:F8:1A:2B:EE:28:C3, name:Googler's Pixel Buds, accountKey:0481A0816E9BAE035080C51314DF39AB, modelId:6edaf7
          SwitchHistory
            15:30:21:166 - 15:30:25:201, latency 3035ms, Succeed, SASS_TRIGGERED_CONNECT, SASS switch, A2DP
            15:34:58:568 - 15:34:58:568, latency 0ms, Succeed, SWITCH_ACTIVE_TO_SELF, SASS switch, HFP
            15:36:26:615 - 15:36:31:603, latency 1988ms, Succeed, SASS_TRIGGERED_CONNECT, SASS switch, A2DP
            15:37:56:108 - 15:37:56:250, latency 142ms, Succeed, SWITCH_ACTIVE_TO_SELF, SASS switch, A2DP</v>
      </c>
    </row>
    <row r="16">
      <c r="A16" s="35" t="str">
        <f>IFERROR(__xludf.DUMMYFUNCTION("""COMPUTED_VALUE"""),"*The latency of the provider(headset) trigger switch (e.g. active switch for HFP) could not be recorded by GmsCore, it will always be 0ms in history.")</f>
        <v>*The latency of the provider(headset) trigger switch (e.g. active switch for HFP) could not be recorded by GmsCore, it will always be 0ms in history.</v>
      </c>
    </row>
    <row r="17">
      <c r="A17" s="44"/>
      <c r="B17" s="44"/>
      <c r="C17" s="44"/>
      <c r="D17" s="44"/>
    </row>
    <row r="18">
      <c r="A18" s="33" t="str">
        <f>IFERROR(__xludf.DUMMYFUNCTION("""COMPUTED_VALUE"""),"How do we measure latency in Google")</f>
        <v>How do we measure latency in Google</v>
      </c>
    </row>
    <row r="19">
      <c r="A19" s="7" t="str">
        <f>IFERROR(__xludf.DUMMYFUNCTION("""COMPUTED_VALUE"""),"Google lab will test all certification cases with Android S/T, phones are Samsung or Pixel.
Each phone will act as device B and run each test case 5 times,
For singlepoint only headset, only Generic_test will be run.
For multipoint only headset, both Gene"&amp;"ric_test and Multipoint_only will be run.
If the headset supports multipoint and can be toggled, run Generic_test with multipoint off, and run Generic_test &amp; Multipoint_only with multipoint on.
During the test, phone logs will be monitored and recorded, "&amp;"latency will be measured with the specified log in below table,
The test result and log will be analysed to a detailed report with latency of every run of every case.
The pass criteria is profile connection/switch active should complete in 3 seconds after"&amp;" triggering audio events in at least 75% cases.")</f>
        <v>Google lab will test all certification cases with Android S/T, phones are Samsung or Pixel.
Each phone will act as device B and run each test case 5 times,
For singlepoint only headset, only Generic_test will be run.
For multipoint only headset, both Generic_test and Multipoint_only will be run.
If the headset supports multipoint and can be toggled, run Generic_test with multipoint off, and run Generic_test &amp; Multipoint_only with multipoint on.
During the test, phone logs will be monitored and recorded, latency will be measured with the specified log in below table,
The test result and log will be analysed to a detailed report with latency of every run of every case.
The pass criteria is profile connection/switch active should complete in 3 seconds after triggering audio events in at least 75% cases.</v>
      </c>
    </row>
    <row r="20">
      <c r="A20" s="45"/>
      <c r="B20" s="45" t="str">
        <f>IFERROR(__xludf.DUMMYFUNCTION("""COMPUTED_VALUE"""),"State")</f>
        <v>State</v>
      </c>
      <c r="C20" s="45" t="str">
        <f>IFERROR(__xludf.DUMMYFUNCTION("""COMPUTED_VALUE"""),"how to get log")</f>
        <v>how to get log</v>
      </c>
      <c r="D20" s="46" t="str">
        <f>IFERROR(__xludf.DUMMYFUNCTION("""COMPUTED_VALUE"""),"log pattern")</f>
        <v>log pattern</v>
      </c>
    </row>
    <row r="21">
      <c r="A21" s="36" t="str">
        <f>IFERROR(__xludf.DUMMYFUNCTION("""COMPUTED_VALUE"""),"Bluetooth profile connection switch latency")</f>
        <v>Bluetooth profile connection switch latency</v>
      </c>
    </row>
    <row r="22">
      <c r="A22" s="7" t="str">
        <f>IFERROR(__xludf.DUMMYFUNCTION("""COMPUTED_VALUE"""),"start")</f>
        <v>start</v>
      </c>
      <c r="B22" s="7" t="str">
        <f>IFERROR(__xludf.DUMMYFUNCTION("""COMPUTED_VALUE"""),"SASS trigger switch")</f>
        <v>SASS trigger switch</v>
      </c>
      <c r="C22" s="7" t="str">
        <f>IFERROR(__xludf.DUMMYFUNCTION("""COMPUTED_VALUE"""),"adb logcat")</f>
        <v>adb logcat</v>
      </c>
      <c r="D22" s="7" t="str">
        <f>IFERROR(__xludf.DUMMYFUNCTION("""COMPUTED_VALUE"""),"FastPair: SassDeviceConnectionHelper try to connect")</f>
        <v>FastPair: SassDeviceConnectionHelper try to connect</v>
      </c>
    </row>
    <row r="23">
      <c r="A23" s="7" t="str">
        <f>IFERROR(__xludf.DUMMYFUNCTION("""COMPUTED_VALUE"""),"end")</f>
        <v>end</v>
      </c>
      <c r="B23" s="7" t="str">
        <f>IFERROR(__xludf.DUMMYFUNCTION("""COMPUTED_VALUE"""),"Bluetooth profile connected")</f>
        <v>Bluetooth profile connected</v>
      </c>
      <c r="C23" s="7" t="str">
        <f>IFERROR(__xludf.DUMMYFUNCTION("""COMPUTED_VALUE"""),"adb logcat")</f>
        <v>adb logcat</v>
      </c>
      <c r="D23" s="7" t="str">
        <f>IFERROR(__xludf.DUMMYFUNCTION("""COMPUTED_VALUE"""),"NearbyFastPair: NearbyDeviceManager: SassDevice XX:XX:XX:XX:28:C3 profile 1 onConnectionStatusChanged from Connecting to Connected")</f>
        <v>NearbyFastPair: NearbyDeviceManager: SassDevice XX:XX:XX:XX:28:C3 profile 1 onConnectionStatusChanged from Connecting to Connected</v>
      </c>
    </row>
    <row r="24">
      <c r="A24" s="36" t="str">
        <f>IFERROR(__xludf.DUMMYFUNCTION("""COMPUTED_VALUE"""),"Multipoint active switch latency")</f>
        <v>Multipoint active switch latency</v>
      </c>
    </row>
    <row r="25">
      <c r="A25" s="7" t="str">
        <f>IFERROR(__xludf.DUMMYFUNCTION("""COMPUTED_VALUE"""),"start")</f>
        <v>start</v>
      </c>
      <c r="B25" s="7" t="str">
        <f>IFERROR(__xludf.DUMMYFUNCTION("""COMPUTED_VALUE"""),"Seeker switch active audio source")</f>
        <v>Seeker switch active audio source</v>
      </c>
      <c r="C25" s="7" t="str">
        <f>IFERROR(__xludf.DUMMYFUNCTION("""COMPUTED_VALUE"""),"adb logcat")</f>
        <v>adb logcat</v>
      </c>
      <c r="D25" s="7" t="str">
        <f>IFERROR(__xludf.DUMMYFUNCTION("""COMPUTED_VALUE"""),"NearbyFastPair: MultiPointConnectionHelper: setActiveThroughEventStream called with Sass device - address:F0:BE:25:9A:E6:19")</f>
        <v>NearbyFastPair: MultiPointConnectionHelper: setActiveThroughEventStream called with Sass device - address:F0:BE:25:9A:E6:19</v>
      </c>
    </row>
    <row r="26">
      <c r="A26" s="7" t="str">
        <f>IFERROR(__xludf.DUMMYFUNCTION("""COMPUTED_VALUE"""),"end")</f>
        <v>end</v>
      </c>
      <c r="B26" s="7" t="str">
        <f>IFERROR(__xludf.DUMMYFUNCTION("""COMPUTED_VALUE"""),"Receive active switch")</f>
        <v>Receive active switch</v>
      </c>
      <c r="C26" s="7" t="str">
        <f>IFERROR(__xludf.DUMMYFUNCTION("""COMPUTED_VALUE"""),"adb logcat")</f>
        <v>adb logcat</v>
      </c>
      <c r="D26" s="7" t="str">
        <f>IFERROR(__xludf.DUMMYFUNCTION("""COMPUTED_VALUE"""),"NearbyFastPair: MultiPointConnectionHelper: receive multipoint switch event, reason=1, target=1, targetName=Pixel 4a (5G)")</f>
        <v>NearbyFastPair: MultiPointConnectionHelper: receive multipoint switch event, reason=1, target=1, targetName=Pixel 4a (5G)</v>
      </c>
    </row>
    <row r="27">
      <c r="A27" s="36" t="str">
        <f>IFERROR(__xludf.DUMMYFUNCTION("""COMPUTED_VALUE"""),"(active switch for HFP)Multipoint trigger active switch from provider(headset)")</f>
        <v>(active switch for HFP)Multipoint trigger active switch from provider(headset)</v>
      </c>
    </row>
    <row r="28">
      <c r="A28" s="7" t="str">
        <f>IFERROR(__xludf.DUMMYFUNCTION("""COMPUTED_VALUE"""),"start")</f>
        <v>start</v>
      </c>
      <c r="B28" s="7" t="str">
        <f>IFERROR(__xludf.DUMMYFUNCTION("""COMPUTED_VALUE"""),"Find audio event")</f>
        <v>Find audio event</v>
      </c>
      <c r="C28" s="7" t="str">
        <f>IFERROR(__xludf.DUMMYFUNCTION("""COMPUTED_VALUE"""),"adb logcat")</f>
        <v>adb logcat</v>
      </c>
      <c r="D28" s="7" t="str">
        <f>IFERROR(__xludf.DUMMYFUNCTION("""COMPUTED_VALUE"""),"FastPair: ConnectionSwitchManager receiveAudioEvent=VOIP and try to switch")</f>
        <v>FastPair: ConnectionSwitchManager receiveAudioEvent=VOIP and try to switch</v>
      </c>
    </row>
    <row r="29">
      <c r="A29" s="7" t="str">
        <f>IFERROR(__xludf.DUMMYFUNCTION("""COMPUTED_VALUE"""),"end")</f>
        <v>end</v>
      </c>
      <c r="B29" s="7" t="str">
        <f>IFERROR(__xludf.DUMMYFUNCTION("""COMPUTED_VALUE"""),"Receive active switch")</f>
        <v>Receive active switch</v>
      </c>
      <c r="C29" s="7" t="str">
        <f>IFERROR(__xludf.DUMMYFUNCTION("""COMPUTED_VALUE"""),"adb logcat")</f>
        <v>adb logcat</v>
      </c>
      <c r="D29" s="7" t="str">
        <f>IFERROR(__xludf.DUMMYFUNCTION("""COMPUTED_VALUE"""),"NearbyFastPair: MultiPointConnectionHelper: receive multipoint switch event, reason=1, target=1, targetName=Pixel 4a (5G)")</f>
        <v>NearbyFastPair: MultiPointConnectionHelper: receive multipoint switch event, reason=1, target=1, targetName=Pixel 4a (5G)</v>
      </c>
    </row>
    <row r="30">
      <c r="A30" s="7"/>
      <c r="B30" s="7"/>
      <c r="C30" s="7"/>
      <c r="D30" s="7"/>
    </row>
  </sheetData>
  <mergeCells count="18">
    <mergeCell ref="A1:D1"/>
    <mergeCell ref="A2:D2"/>
    <mergeCell ref="A3:D3"/>
    <mergeCell ref="A4:D4"/>
    <mergeCell ref="A6:D6"/>
    <mergeCell ref="A8:D8"/>
    <mergeCell ref="A9:B9"/>
    <mergeCell ref="A19:D19"/>
    <mergeCell ref="A21:D21"/>
    <mergeCell ref="A24:D24"/>
    <mergeCell ref="A27:D27"/>
    <mergeCell ref="A10:C10"/>
    <mergeCell ref="A12:D12"/>
    <mergeCell ref="A13:D13"/>
    <mergeCell ref="A14:D14"/>
    <mergeCell ref="A15:D15"/>
    <mergeCell ref="A16:D16"/>
    <mergeCell ref="A18:D18"/>
  </mergeCells>
  <hyperlinks>
    <hyperlink r:id="rId1" ref="D7"/>
  </hyperlinks>
  <drawing r:id="rId2"/>
</worksheet>
</file>